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AC Project\SAC2023\"/>
    </mc:Choice>
  </mc:AlternateContent>
  <xr:revisionPtr revIDLastSave="0" documentId="13_ncr:1_{79B762AF-B34F-4EE9-A118-11FF00D25348}" xr6:coauthVersionLast="47" xr6:coauthVersionMax="47" xr10:uidLastSave="{00000000-0000-0000-0000-000000000000}"/>
  <bookViews>
    <workbookView xWindow="28680" yWindow="960" windowWidth="29040" windowHeight="15720" activeTab="4" xr2:uid="{8208CFD3-C5CB-466E-A8E5-75A333982F54}"/>
  </bookViews>
  <sheets>
    <sheet name="สารบัญข้อมูล" sheetId="9" r:id="rId1"/>
    <sheet name="แผนภาพ 3-1" sheetId="7" r:id="rId2"/>
    <sheet name="แผนภาพ 3-2 - 3-13" sheetId="17" r:id="rId3"/>
    <sheet name="แผนภาพ 3-14 - 3-23" sheetId="21" r:id="rId4"/>
    <sheet name="ตาราง 3-1" sheetId="8" r:id="rId5"/>
    <sheet name="ตาราง 3-2" sheetId="26" r:id="rId6"/>
    <sheet name="ตาราง 3-3" sheetId="27" r:id="rId7"/>
    <sheet name="ตาราง 3-4" sheetId="28" r:id="rId8"/>
    <sheet name="ตาราง 4-1" sheetId="29" r:id="rId9"/>
    <sheet name="ตาราง ก-1" sheetId="3" r:id="rId10"/>
    <sheet name="ตาราง ข-1" sheetId="4" r:id="rId11"/>
    <sheet name="ตาราง ข-2" sheetId="5" r:id="rId12"/>
    <sheet name="ตาราง ข-3" sheetId="13" r:id="rId13"/>
    <sheet name="ตาราง ข-4" sheetId="12" r:id="rId14"/>
    <sheet name="ตาราง ข-5" sheetId="14" r:id="rId15"/>
    <sheet name="ตาราง ข-6" sheetId="15" r:id="rId16"/>
    <sheet name="ตาราง ข-7" sheetId="16" r:id="rId17"/>
    <sheet name="ตาราง ข-8" sheetId="30" r:id="rId18"/>
    <sheet name="ตาราง ข-9" sheetId="31" r:id="rId19"/>
    <sheet name="ตาราง ค-1" sheetId="20" r:id="rId20"/>
    <sheet name="ตาราง ค-2" sheetId="22" r:id="rId21"/>
    <sheet name="ตาราง ค-3" sheetId="23" r:id="rId22"/>
    <sheet name="ตาราง ค-4" sheetId="24" r:id="rId23"/>
    <sheet name="ตาราง ค-5" sheetId="25" r:id="rId24"/>
    <sheet name="ตาราง ง-1" sheetId="33" r:id="rId25"/>
    <sheet name="ตาราง ง-2" sheetId="34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6" l="1"/>
  <c r="I62" i="15"/>
  <c r="I17" i="14"/>
  <c r="I16" i="12"/>
  <c r="I8" i="5"/>
  <c r="I6" i="13"/>
  <c r="B3" i="29"/>
  <c r="D2" i="29"/>
  <c r="B2" i="29"/>
  <c r="C8" i="28"/>
  <c r="D3" i="29" s="1"/>
  <c r="H6" i="26"/>
  <c r="H2" i="26"/>
  <c r="E8" i="8" l="1"/>
  <c r="C8" i="8"/>
  <c r="G8" i="8"/>
  <c r="D28" i="27" l="1"/>
  <c r="Q83" i="21" l="1"/>
  <c r="Q53" i="21"/>
  <c r="A114" i="21"/>
  <c r="A92" i="21"/>
  <c r="A70" i="21"/>
  <c r="C4" i="28"/>
  <c r="C5" i="28"/>
  <c r="C6" i="28"/>
  <c r="C7" i="28"/>
  <c r="C3" i="28"/>
  <c r="Q25" i="21"/>
  <c r="A44" i="21"/>
  <c r="B17" i="9"/>
  <c r="B44" i="21" s="1"/>
  <c r="B45" i="9"/>
  <c r="B46" i="9"/>
  <c r="B43" i="9"/>
  <c r="B44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14" i="9"/>
  <c r="Q74" i="17" s="1"/>
  <c r="A18" i="21"/>
  <c r="A1" i="21"/>
  <c r="Q1" i="21"/>
  <c r="A1" i="7"/>
  <c r="P74" i="17"/>
  <c r="P48" i="17"/>
  <c r="P25" i="17"/>
  <c r="P1" i="17"/>
  <c r="A157" i="17"/>
  <c r="A138" i="17"/>
  <c r="A105" i="17"/>
  <c r="A85" i="17"/>
  <c r="A44" i="17"/>
  <c r="A25" i="17"/>
  <c r="A1" i="17" l="1"/>
  <c r="B1" i="17"/>
  <c r="B15" i="9" l="1"/>
  <c r="B1" i="21" s="1"/>
  <c r="B13" i="9"/>
  <c r="Q48" i="17" s="1"/>
  <c r="B12" i="9"/>
  <c r="Q25" i="17" s="1"/>
  <c r="B11" i="9"/>
  <c r="Q1" i="17" s="1"/>
  <c r="B16" i="9"/>
  <c r="B18" i="21" s="1"/>
  <c r="B18" i="9"/>
  <c r="B70" i="21" s="1"/>
  <c r="B19" i="9"/>
  <c r="B92" i="21" s="1"/>
  <c r="B20" i="9"/>
  <c r="B114" i="21" s="1"/>
  <c r="B21" i="9"/>
  <c r="R1" i="21" s="1"/>
  <c r="B22" i="9"/>
  <c r="R25" i="21" s="1"/>
  <c r="B23" i="9"/>
  <c r="R53" i="21" s="1"/>
  <c r="B24" i="9"/>
  <c r="R83" i="21" s="1"/>
  <c r="B10" i="9"/>
  <c r="B157" i="17" s="1"/>
  <c r="B8" i="9"/>
  <c r="B105" i="17" s="1"/>
  <c r="B9" i="9"/>
  <c r="B138" i="17" s="1"/>
  <c r="B2" i="9"/>
  <c r="B1" i="7" s="1"/>
  <c r="B6" i="9"/>
  <c r="B5" i="9"/>
  <c r="B44" i="17" s="1"/>
  <c r="B4" i="9"/>
  <c r="B25" i="17" s="1"/>
  <c r="B7" i="9"/>
  <c r="B85" i="17" s="1"/>
  <c r="B27" i="9"/>
  <c r="B26" i="9"/>
  <c r="C4" i="8"/>
  <c r="C5" i="8"/>
  <c r="C6" i="8"/>
  <c r="C7" i="8"/>
  <c r="C3" i="8"/>
  <c r="E4" i="8"/>
  <c r="E5" i="8"/>
  <c r="E6" i="8"/>
  <c r="E7" i="8"/>
  <c r="E3" i="8"/>
  <c r="G4" i="8"/>
  <c r="G5" i="8"/>
  <c r="G6" i="8"/>
  <c r="G7" i="8"/>
  <c r="G3" i="8"/>
</calcChain>
</file>

<file path=xl/sharedStrings.xml><?xml version="1.0" encoding="utf-8"?>
<sst xmlns="http://schemas.openxmlformats.org/spreadsheetml/2006/main" count="4600" uniqueCount="2113">
  <si>
    <t>J01DD08</t>
  </si>
  <si>
    <t>cefixime</t>
  </si>
  <si>
    <t>J01MA12</t>
  </si>
  <si>
    <t>levofloxacin</t>
  </si>
  <si>
    <t>J01DD02</t>
  </si>
  <si>
    <t>ceftazidime</t>
  </si>
  <si>
    <t>J01CE02</t>
  </si>
  <si>
    <t>phenoxymethylpenicillin</t>
  </si>
  <si>
    <t>J05AH02</t>
  </si>
  <si>
    <t>oseltamivir</t>
  </si>
  <si>
    <t>J01MA06</t>
  </si>
  <si>
    <t>norfloxacin</t>
  </si>
  <si>
    <t>P01AB02</t>
  </si>
  <si>
    <t>tinidazole</t>
  </si>
  <si>
    <t>J05AB01</t>
  </si>
  <si>
    <t>aciclovir</t>
  </si>
  <si>
    <t>J01FA10</t>
  </si>
  <si>
    <t>azithromycin</t>
  </si>
  <si>
    <t>J02AA01</t>
  </si>
  <si>
    <t>amphotericin B</t>
  </si>
  <si>
    <t>J01CA04</t>
  </si>
  <si>
    <t>amoxicillin</t>
  </si>
  <si>
    <t>J01AA02</t>
  </si>
  <si>
    <t>doxycycline</t>
  </si>
  <si>
    <t>J01DB01</t>
  </si>
  <si>
    <t>cefalexin</t>
  </si>
  <si>
    <t>J01MA02</t>
  </si>
  <si>
    <t>ciprofloxacin</t>
  </si>
  <si>
    <t>J01CF02</t>
  </si>
  <si>
    <t>cloxacillin</t>
  </si>
  <si>
    <t>J01AA06</t>
  </si>
  <si>
    <t>oxytetracycline</t>
  </si>
  <si>
    <t>J01FF02</t>
  </si>
  <si>
    <t>lincomycin</t>
  </si>
  <si>
    <t>J01FA06</t>
  </si>
  <si>
    <t>roxithromycin</t>
  </si>
  <si>
    <t>J02AB02</t>
  </si>
  <si>
    <t>ketoconazole</t>
  </si>
  <si>
    <t>J02AC02</t>
  </si>
  <si>
    <t>itraconazole</t>
  </si>
  <si>
    <t>J01DD04</t>
  </si>
  <si>
    <t>ceftriaxone</t>
  </si>
  <si>
    <t>J01DH02</t>
  </si>
  <si>
    <t>meropenem</t>
  </si>
  <si>
    <t>J01DC04</t>
  </si>
  <si>
    <t>cefaclor</t>
  </si>
  <si>
    <t>P01BA02</t>
  </si>
  <si>
    <t>hydroxychloroquine</t>
  </si>
  <si>
    <t>J04AB02</t>
  </si>
  <si>
    <t>rifampicin</t>
  </si>
  <si>
    <t>J01CE01</t>
  </si>
  <si>
    <t>benzylpenicillin</t>
  </si>
  <si>
    <t>J01AA07</t>
  </si>
  <si>
    <t>tetracycline</t>
  </si>
  <si>
    <t>J01FF01</t>
  </si>
  <si>
    <t>clindamycin</t>
  </si>
  <si>
    <t>J01FA01</t>
  </si>
  <si>
    <t>erythromycin</t>
  </si>
  <si>
    <t>J01GB03</t>
  </si>
  <si>
    <t>gentamicin</t>
  </si>
  <si>
    <t>J02AC01</t>
  </si>
  <si>
    <t>fluconazole</t>
  </si>
  <si>
    <t>J01EB03</t>
  </si>
  <si>
    <t>sulfadimidine</t>
  </si>
  <si>
    <t>J01EC02</t>
  </si>
  <si>
    <t>sulfadiazine</t>
  </si>
  <si>
    <t>D01BA01</t>
  </si>
  <si>
    <t>griseofulvin</t>
  </si>
  <si>
    <t>J01CA01</t>
  </si>
  <si>
    <t>ampicillin</t>
  </si>
  <si>
    <t>J01CF01</t>
  </si>
  <si>
    <t>dicloxacillin</t>
  </si>
  <si>
    <t>J01FA09</t>
  </si>
  <si>
    <t>clarithromycin</t>
  </si>
  <si>
    <t>J01DD01</t>
  </si>
  <si>
    <t>cefotaxime</t>
  </si>
  <si>
    <t>J04AC01</t>
  </si>
  <si>
    <t>isoniazid</t>
  </si>
  <si>
    <t>J01DB04</t>
  </si>
  <si>
    <t>cefazolin</t>
  </si>
  <si>
    <t>J01XE01</t>
  </si>
  <si>
    <t>nitrofurantoin</t>
  </si>
  <si>
    <t>P01AB01</t>
  </si>
  <si>
    <t>metronidazole</t>
  </si>
  <si>
    <t>J01GB04</t>
  </si>
  <si>
    <t>kanamycin</t>
  </si>
  <si>
    <t>J05AG01</t>
  </si>
  <si>
    <t>nevirapine</t>
  </si>
  <si>
    <t>J04AK02</t>
  </si>
  <si>
    <t>ethambutol</t>
  </si>
  <si>
    <t>J01MA01</t>
  </si>
  <si>
    <t>ofloxacin</t>
  </si>
  <si>
    <t>J01DC01</t>
  </si>
  <si>
    <t>cefoxitin</t>
  </si>
  <si>
    <t>J04AK01</t>
  </si>
  <si>
    <t>pyrazinamide</t>
  </si>
  <si>
    <t>P01BA01</t>
  </si>
  <si>
    <t>chloroquine</t>
  </si>
  <si>
    <t>A07AA02</t>
  </si>
  <si>
    <t>nystatin</t>
  </si>
  <si>
    <t>J05AF05</t>
  </si>
  <si>
    <t>lamivudine</t>
  </si>
  <si>
    <t>P01BC01</t>
  </si>
  <si>
    <t>quinine</t>
  </si>
  <si>
    <t>J01BA02</t>
  </si>
  <si>
    <t>thiamphenicol</t>
  </si>
  <si>
    <t>J05AG03</t>
  </si>
  <si>
    <t>efavirenz</t>
  </si>
  <si>
    <t>J01GB06</t>
  </si>
  <si>
    <t>amikacin</t>
  </si>
  <si>
    <t>J05AF01</t>
  </si>
  <si>
    <t>zidovudine</t>
  </si>
  <si>
    <t>J04AA02</t>
  </si>
  <si>
    <t>sodium aminosalicylate</t>
  </si>
  <si>
    <t>J01DC02</t>
  </si>
  <si>
    <t>cefuroxime</t>
  </si>
  <si>
    <t>J01AA03</t>
  </si>
  <si>
    <t>chlortetracycline</t>
  </si>
  <si>
    <t>J01XB01</t>
  </si>
  <si>
    <t>colistin</t>
  </si>
  <si>
    <t>J01XA01</t>
  </si>
  <si>
    <t>vancomycin</t>
  </si>
  <si>
    <t>J05AF06</t>
  </si>
  <si>
    <t>abacavir</t>
  </si>
  <si>
    <t>J01BA01</t>
  </si>
  <si>
    <t>chloramphenicol</t>
  </si>
  <si>
    <t>J01DD15</t>
  </si>
  <si>
    <t>cefdinir</t>
  </si>
  <si>
    <t>J05AE03</t>
  </si>
  <si>
    <t>ritonavir</t>
  </si>
  <si>
    <t>J05AF10</t>
  </si>
  <si>
    <t>entecavir</t>
  </si>
  <si>
    <t>J01GB07</t>
  </si>
  <si>
    <t>netilmicin</t>
  </si>
  <si>
    <t>J01XD01</t>
  </si>
  <si>
    <t>J01AA08</t>
  </si>
  <si>
    <t>minocycline</t>
  </si>
  <si>
    <t>J01DH04</t>
  </si>
  <si>
    <t>doripenem</t>
  </si>
  <si>
    <t>J05AP01</t>
  </si>
  <si>
    <t>ribavirin</t>
  </si>
  <si>
    <t>J01DC03</t>
  </si>
  <si>
    <t>cefamandole</t>
  </si>
  <si>
    <t>J01DE01</t>
  </si>
  <si>
    <t>cefepime</t>
  </si>
  <si>
    <t>J01DD16</t>
  </si>
  <si>
    <t>cefditoren</t>
  </si>
  <si>
    <t>J05AE10</t>
  </si>
  <si>
    <t>darunavir</t>
  </si>
  <si>
    <t>J01MA21</t>
  </si>
  <si>
    <t>sitafloxacin</t>
  </si>
  <si>
    <t>J01XX08</t>
  </si>
  <si>
    <t>linezolid</t>
  </si>
  <si>
    <t>J05AB11</t>
  </si>
  <si>
    <t>valaciclovir</t>
  </si>
  <si>
    <t>J01AA12</t>
  </si>
  <si>
    <t>tigecycline</t>
  </si>
  <si>
    <t>J01CR04</t>
  </si>
  <si>
    <t>sultamicillin</t>
  </si>
  <si>
    <t>P01BE03</t>
  </si>
  <si>
    <t>artesunate</t>
  </si>
  <si>
    <t>J02AC03</t>
  </si>
  <si>
    <t>voriconazole</t>
  </si>
  <si>
    <t>J01XA02</t>
  </si>
  <si>
    <t>teicoplanin</t>
  </si>
  <si>
    <t>J02AX05</t>
  </si>
  <si>
    <t>micafungin</t>
  </si>
  <si>
    <t>J01DD12</t>
  </si>
  <si>
    <t>cefoperazone</t>
  </si>
  <si>
    <t>J04AB01</t>
  </si>
  <si>
    <t>cycloserine</t>
  </si>
  <si>
    <t>J01XX01</t>
  </si>
  <si>
    <t>fosfomycin</t>
  </si>
  <si>
    <t>J05AF07</t>
  </si>
  <si>
    <t>tenofovir disoproxil</t>
  </si>
  <si>
    <t>J01CE08</t>
  </si>
  <si>
    <t>benzathine benzylpenicillin</t>
  </si>
  <si>
    <t>J01DH03</t>
  </si>
  <si>
    <t>ertapenem</t>
  </si>
  <si>
    <t>J02AC04</t>
  </si>
  <si>
    <t>posaconazole</t>
  </si>
  <si>
    <t>J05AB14</t>
  </si>
  <si>
    <t>valganciclovir</t>
  </si>
  <si>
    <t>J01DD62</t>
  </si>
  <si>
    <t>cefoperazone and beta-lactamase inhibitor</t>
  </si>
  <si>
    <t>J01CR02</t>
  </si>
  <si>
    <t>amoxicillin and beta-lactamase inhibitor</t>
  </si>
  <si>
    <t>J01DH51</t>
  </si>
  <si>
    <t>imipenem and cilastatin</t>
  </si>
  <si>
    <t>J01CR01</t>
  </si>
  <si>
    <t>ampicillin and beta-lactamase inhibitor</t>
  </si>
  <si>
    <t>J05AR10</t>
  </si>
  <si>
    <t>lopinavir and ritonavir</t>
  </si>
  <si>
    <t>J01CR05</t>
  </si>
  <si>
    <t>piperacillin and beta-lactamase inhibitor</t>
  </si>
  <si>
    <t>J01DI02</t>
  </si>
  <si>
    <t>ceftaroline fosamil</t>
  </si>
  <si>
    <t>J05AB06</t>
  </si>
  <si>
    <t>ganciclovir</t>
  </si>
  <si>
    <t>J01DD52</t>
  </si>
  <si>
    <t>ceftazidime and beta-lactamase inhibitor</t>
  </si>
  <si>
    <t>P01BA07</t>
  </si>
  <si>
    <t>tafenoquine</t>
  </si>
  <si>
    <t>J05AF13</t>
  </si>
  <si>
    <t>tenofovir alafenamide</t>
  </si>
  <si>
    <t>J05AE08</t>
  </si>
  <si>
    <t>atazanavir</t>
  </si>
  <si>
    <t>J05AG05</t>
  </si>
  <si>
    <t>rilpivirine</t>
  </si>
  <si>
    <t>J05AJ01</t>
  </si>
  <si>
    <t>raltegravir</t>
  </si>
  <si>
    <t>J05AJ03</t>
  </si>
  <si>
    <t>dolutegravir</t>
  </si>
  <si>
    <t>J05AB12</t>
  </si>
  <si>
    <t>cidofovir</t>
  </si>
  <si>
    <t>J02AC05</t>
  </si>
  <si>
    <t>isavuconazole</t>
  </si>
  <si>
    <t>J05AB16</t>
  </si>
  <si>
    <t>remdesivir</t>
  </si>
  <si>
    <t>J02AX06</t>
  </si>
  <si>
    <t>anidulafungin</t>
  </si>
  <si>
    <t>J02AX01</t>
  </si>
  <si>
    <t>flucytosine</t>
  </si>
  <si>
    <t>P01BA03</t>
  </si>
  <si>
    <t>primaquine</t>
  </si>
  <si>
    <t>J01MA14</t>
  </si>
  <si>
    <t>moxifloxacin</t>
  </si>
  <si>
    <t>J05AX27</t>
  </si>
  <si>
    <t>favipiravir</t>
  </si>
  <si>
    <t>J01CG01</t>
  </si>
  <si>
    <t>sulbactam</t>
  </si>
  <si>
    <t>J01GA01</t>
  </si>
  <si>
    <t>streptomycin</t>
  </si>
  <si>
    <t>J05AF11</t>
  </si>
  <si>
    <t>telbivudine</t>
  </si>
  <si>
    <t>J05AB09</t>
  </si>
  <si>
    <t>famciclovir</t>
  </si>
  <si>
    <t>J05AP08</t>
  </si>
  <si>
    <t>sofosbuvir</t>
  </si>
  <si>
    <t>P01BF01</t>
  </si>
  <si>
    <t>artemether and lumefantrine</t>
  </si>
  <si>
    <t>J01DB05</t>
  </si>
  <si>
    <t>cefadroxil</t>
  </si>
  <si>
    <t>J04AD03</t>
  </si>
  <si>
    <t>ethionamide</t>
  </si>
  <si>
    <t>A07AA09</t>
  </si>
  <si>
    <t>A07AA01</t>
  </si>
  <si>
    <t>neomycin</t>
  </si>
  <si>
    <t>J05AB18</t>
  </si>
  <si>
    <t>molnupiravir</t>
  </si>
  <si>
    <t>J04AK05</t>
  </si>
  <si>
    <t>bedaquiline</t>
  </si>
  <si>
    <t>J05AX18</t>
  </si>
  <si>
    <t>letermovir</t>
  </si>
  <si>
    <t>J02AX04</t>
  </si>
  <si>
    <t>caspofungin</t>
  </si>
  <si>
    <t>J04AB05</t>
  </si>
  <si>
    <t>rifapentine</t>
  </si>
  <si>
    <t>J05AX25</t>
  </si>
  <si>
    <t>baloxavir marboxil</t>
  </si>
  <si>
    <t>J01DI54</t>
  </si>
  <si>
    <t>ceftolozane and beta-lactamase inhibitor</t>
  </si>
  <si>
    <t>J05AE30</t>
  </si>
  <si>
    <t>nirmatrelvir and ritonavir</t>
  </si>
  <si>
    <t>J05AF09</t>
  </si>
  <si>
    <t>emtricitabine</t>
  </si>
  <si>
    <t>J01ED07</t>
  </si>
  <si>
    <t>sulfamerazine</t>
  </si>
  <si>
    <t>J05AR01</t>
  </si>
  <si>
    <t>zidovudine and lamivudine</t>
  </si>
  <si>
    <t>J01EE01</t>
  </si>
  <si>
    <t>sulfamethoxazole and trimethoprim</t>
  </si>
  <si>
    <t>J05AR03</t>
  </si>
  <si>
    <t>tenofovir disoproxil and emtricitabine</t>
  </si>
  <si>
    <t>J05AR02</t>
  </si>
  <si>
    <t>lamivudine and abacavir</t>
  </si>
  <si>
    <t>J05AR06</t>
  </si>
  <si>
    <t>emtricitabine, tenofovir disoproxil and efavirenz</t>
  </si>
  <si>
    <t>J05AR13</t>
  </si>
  <si>
    <t>lamivudine, abacavir and dolutegravir</t>
  </si>
  <si>
    <t>J05AR17</t>
  </si>
  <si>
    <t>emtricitabine and tenofovir alafenamide</t>
  </si>
  <si>
    <t>J05AR20</t>
  </si>
  <si>
    <t>emtricitabine, tenofovir alafenamide and bictegravir</t>
  </si>
  <si>
    <t>J05AR25</t>
  </si>
  <si>
    <t>lamivudine and dolutegravir</t>
  </si>
  <si>
    <t>J05AP55</t>
  </si>
  <si>
    <t>sofosbuvir and velpatasvir</t>
  </si>
  <si>
    <t>J05AR05</t>
  </si>
  <si>
    <t>zidovudine, lamivudine and nevirapine</t>
  </si>
  <si>
    <t>P01BF05</t>
  </si>
  <si>
    <t>artenimol and piperaquine</t>
  </si>
  <si>
    <t>J05AR11</t>
  </si>
  <si>
    <t>lamivudine, tenofovir disoproxil and efavirenz</t>
  </si>
  <si>
    <t>J05AR14</t>
  </si>
  <si>
    <t>darunavir and cobicistat</t>
  </si>
  <si>
    <t>ATC code</t>
  </si>
  <si>
    <t>ATCvet code</t>
  </si>
  <si>
    <t>QJ01AA07</t>
  </si>
  <si>
    <t>QJ01AA06</t>
  </si>
  <si>
    <t>QJ01AA03</t>
  </si>
  <si>
    <t>QJ01XQ01</t>
  </si>
  <si>
    <t>tiamulin</t>
  </si>
  <si>
    <t>QJ01AA02</t>
  </si>
  <si>
    <t>QA07AA10</t>
  </si>
  <si>
    <t>QJ01GB04</t>
  </si>
  <si>
    <t>QA07AX91</t>
  </si>
  <si>
    <t>halquinol</t>
  </si>
  <si>
    <t>QJ01FA93</t>
  </si>
  <si>
    <t>kitasamycin</t>
  </si>
  <si>
    <t>QJ01FA01</t>
  </si>
  <si>
    <t>QJ01MA90</t>
  </si>
  <si>
    <t>enrofloxacin</t>
  </si>
  <si>
    <t>QJ01CA04</t>
  </si>
  <si>
    <t>QA07AA01</t>
  </si>
  <si>
    <t>QJ01GB03</t>
  </si>
  <si>
    <t>QJ01FF02</t>
  </si>
  <si>
    <t>QJ01EQ18</t>
  </si>
  <si>
    <t>sulfamonomethoxine</t>
  </si>
  <si>
    <t>QJ01FA91</t>
  </si>
  <si>
    <t>tilmicosin</t>
  </si>
  <si>
    <t>QJ01FA90</t>
  </si>
  <si>
    <t>tylosin</t>
  </si>
  <si>
    <t>QJ01XQ02</t>
  </si>
  <si>
    <t>valnemulin</t>
  </si>
  <si>
    <t>QJ01FA92</t>
  </si>
  <si>
    <t>tylvalosin</t>
  </si>
  <si>
    <t>QA07AA96</t>
  </si>
  <si>
    <t>bambermycin</t>
  </si>
  <si>
    <t>QA07AA93</t>
  </si>
  <si>
    <t>bacitracin</t>
  </si>
  <si>
    <t>QG51AA05</t>
  </si>
  <si>
    <t>cefapirin</t>
  </si>
  <si>
    <t>QJ01CE02</t>
  </si>
  <si>
    <t>QJ51CF02</t>
  </si>
  <si>
    <t>QJ51DE90</t>
  </si>
  <si>
    <t>cefquinome</t>
  </si>
  <si>
    <t>QJ51DB90</t>
  </si>
  <si>
    <t>cefalonium</t>
  </si>
  <si>
    <t>QJ01DD90</t>
  </si>
  <si>
    <t>ceftiofur</t>
  </si>
  <si>
    <t>QJ01GB90</t>
  </si>
  <si>
    <t>apramycin</t>
  </si>
  <si>
    <t>QJ51DC02</t>
  </si>
  <si>
    <t>QA07AA95</t>
  </si>
  <si>
    <t>avilamycin</t>
  </si>
  <si>
    <t>QJ01EQ03</t>
  </si>
  <si>
    <t>QJ01GB05</t>
  </si>
  <si>
    <t>QJ01EQ16</t>
  </si>
  <si>
    <t>sulfaquinoxaline</t>
  </si>
  <si>
    <t>QJ01EQ10</t>
  </si>
  <si>
    <t>QJ51GB0002</t>
  </si>
  <si>
    <t>QJ51CA01</t>
  </si>
  <si>
    <t>QJ51CE09</t>
  </si>
  <si>
    <t>procaine benzylpenicillin</t>
  </si>
  <si>
    <t>QJ01CR02</t>
  </si>
  <si>
    <t>QJ01CA01</t>
  </si>
  <si>
    <t>QJ01FF01</t>
  </si>
  <si>
    <t>QJ01MA92</t>
  </si>
  <si>
    <t>danofloxacin</t>
  </si>
  <si>
    <t>QJ01MA93</t>
  </si>
  <si>
    <t>marbofloxacin</t>
  </si>
  <si>
    <t>QJ01DE90</t>
  </si>
  <si>
    <t>QJ01FA94</t>
  </si>
  <si>
    <t>tulathromycin</t>
  </si>
  <si>
    <t>QJ01DD91</t>
  </si>
  <si>
    <t>cefovecin</t>
  </si>
  <si>
    <t>QJ01BA90</t>
  </si>
  <si>
    <t>florfenicol</t>
  </si>
  <si>
    <t>QJ01FA95</t>
  </si>
  <si>
    <t>gamithromycin</t>
  </si>
  <si>
    <t>QJ01FA96</t>
  </si>
  <si>
    <t>tildipirosin</t>
  </si>
  <si>
    <t>QJ01EQ15</t>
  </si>
  <si>
    <t>sulfamethoxypyridazine</t>
  </si>
  <si>
    <t>QJ51DB08</t>
  </si>
  <si>
    <t>QJ51DD90</t>
  </si>
  <si>
    <t>QJ01MA95</t>
  </si>
  <si>
    <t>orbifloxacin</t>
  </si>
  <si>
    <t>QJ01EQ13</t>
  </si>
  <si>
    <t>sulfadoxine</t>
  </si>
  <si>
    <t>QJ01EQ11</t>
  </si>
  <si>
    <t>sulfamethoxazole</t>
  </si>
  <si>
    <t>QJ01CE09</t>
  </si>
  <si>
    <t>QJ01CE08</t>
  </si>
  <si>
    <t>QJ01GA90</t>
  </si>
  <si>
    <t>dihydrostreptomycin</t>
  </si>
  <si>
    <t>QJ01EQ09</t>
  </si>
  <si>
    <t>sulfadimethoxine</t>
  </si>
  <si>
    <t>QJ51DB01</t>
  </si>
  <si>
    <t>QJ01MA97</t>
  </si>
  <si>
    <t>pradofloxacin</t>
  </si>
  <si>
    <t>QJ51GB0001</t>
  </si>
  <si>
    <t>QG01AE0001</t>
  </si>
  <si>
    <t>QJ01EA01</t>
  </si>
  <si>
    <t>trimethoprim</t>
  </si>
  <si>
    <t>QJ01XX04</t>
  </si>
  <si>
    <t>spectinomycin</t>
  </si>
  <si>
    <t>QJ51XX0001</t>
  </si>
  <si>
    <t>QJ01XB01</t>
  </si>
  <si>
    <t>QJ01CF01</t>
  </si>
  <si>
    <t>QJ51CF01</t>
  </si>
  <si>
    <t>QJ51GB03</t>
  </si>
  <si>
    <t>Population</t>
  </si>
  <si>
    <t>Male</t>
  </si>
  <si>
    <t>Female</t>
  </si>
  <si>
    <t>Total</t>
  </si>
  <si>
    <t>Thai citizen</t>
  </si>
  <si>
    <t>Migrant</t>
  </si>
  <si>
    <t>Year</t>
  </si>
  <si>
    <r>
      <t>DDD</t>
    </r>
    <r>
      <rPr>
        <vertAlign val="subscript"/>
        <sz val="11"/>
        <color theme="1"/>
        <rFont val="Aptos Narrow"/>
        <family val="2"/>
        <scheme val="minor"/>
      </rPr>
      <t>Consumption</t>
    </r>
  </si>
  <si>
    <t>Human population</t>
  </si>
  <si>
    <t>DID</t>
  </si>
  <si>
    <t>-</t>
  </si>
  <si>
    <t>2017**</t>
  </si>
  <si>
    <t>(%DDD Change*)</t>
  </si>
  <si>
    <t>(%Population Change*)</t>
  </si>
  <si>
    <t>(%DID Change*)</t>
  </si>
  <si>
    <t>*Change from 2017</t>
  </si>
  <si>
    <t>**baseline</t>
  </si>
  <si>
    <t>Note:</t>
  </si>
  <si>
    <t>ตาราง 3-1</t>
  </si>
  <si>
    <t>สรุปปริมาณการบริโภคยาต้านจุลชีพที่เป็นยาสำหรับมนุษย์</t>
  </si>
  <si>
    <t>รายการ</t>
  </si>
  <si>
    <t>ชื่อรายการ</t>
  </si>
  <si>
    <t>Antimicrobial Drugs</t>
  </si>
  <si>
    <t>DDD</t>
  </si>
  <si>
    <t>U</t>
  </si>
  <si>
    <t>Adm.R</t>
  </si>
  <si>
    <t>Note</t>
  </si>
  <si>
    <t>QA</t>
  </si>
  <si>
    <t>ALIMENTARY TRACT AND METABOLISM</t>
  </si>
  <si>
    <t>QA07</t>
  </si>
  <si>
    <t>ANTIDIARRHEALS, INTESTINAL ANTI-INFLAMMATORY/ANTIINFECTIVE AGENTS</t>
  </si>
  <si>
    <t>QA07A</t>
  </si>
  <si>
    <t>INTESTINAL ANTIINFECTIVES</t>
  </si>
  <si>
    <t>QA07AA</t>
  </si>
  <si>
    <t>Antibiotics</t>
  </si>
  <si>
    <t>QA07AA02</t>
  </si>
  <si>
    <t>QA07AA03</t>
  </si>
  <si>
    <t>natamycin</t>
  </si>
  <si>
    <t>QA07AA04</t>
  </si>
  <si>
    <t>QA07AA05</t>
  </si>
  <si>
    <t>polymyxin B</t>
  </si>
  <si>
    <t>QA07AA06</t>
  </si>
  <si>
    <t>paromomycin</t>
  </si>
  <si>
    <t>QA07AA07</t>
  </si>
  <si>
    <t>QA07AA08</t>
  </si>
  <si>
    <t>QA07AA09</t>
  </si>
  <si>
    <t>QA07AA11</t>
  </si>
  <si>
    <t>rifaximin</t>
  </si>
  <si>
    <t>QA07AA12</t>
  </si>
  <si>
    <t>fidaxomicin</t>
  </si>
  <si>
    <t>QA07AA13</t>
  </si>
  <si>
    <t>rifamycin</t>
  </si>
  <si>
    <t>QA07AA51</t>
  </si>
  <si>
    <t>neomycin, combinations</t>
  </si>
  <si>
    <t>QA07AA54</t>
  </si>
  <si>
    <t>streptomycin, combinations</t>
  </si>
  <si>
    <t>QA07AA90</t>
  </si>
  <si>
    <t>QA07AA91</t>
  </si>
  <si>
    <t>QA07AA92</t>
  </si>
  <si>
    <t>QA07AA94</t>
  </si>
  <si>
    <t>enramycin</t>
  </si>
  <si>
    <t>QA07AA98</t>
  </si>
  <si>
    <t>colistin, combinations with other antibacterials</t>
  </si>
  <si>
    <t>QA07AA99</t>
  </si>
  <si>
    <t>antibiotics, combinations</t>
  </si>
  <si>
    <t>QA07AB</t>
  </si>
  <si>
    <t>Sulfonamides</t>
  </si>
  <si>
    <t>QA07AB02</t>
  </si>
  <si>
    <t>phthalylsulfathiazole</t>
  </si>
  <si>
    <t>QA07AB03</t>
  </si>
  <si>
    <t>sulfaguanidine</t>
  </si>
  <si>
    <t>QA07AB04</t>
  </si>
  <si>
    <t>succinylsulfathiazole</t>
  </si>
  <si>
    <t>QA07AB20</t>
  </si>
  <si>
    <t>sulfonamides, combinations</t>
  </si>
  <si>
    <t>QA07AB90</t>
  </si>
  <si>
    <t>formosulfathiazole</t>
  </si>
  <si>
    <t>QA07AB92</t>
  </si>
  <si>
    <t>phthalylsulfathiazole, combinations</t>
  </si>
  <si>
    <t>QA07AB99</t>
  </si>
  <si>
    <t>combinations</t>
  </si>
  <si>
    <t>QA07AX</t>
  </si>
  <si>
    <t>Other intestinal antiinfectives</t>
  </si>
  <si>
    <t>QA07AX01</t>
  </si>
  <si>
    <t>broxyquinoline</t>
  </si>
  <si>
    <t>QA07AX02</t>
  </si>
  <si>
    <t>acetarsol</t>
  </si>
  <si>
    <t>QA07AX03</t>
  </si>
  <si>
    <t>nifuroxazide</t>
  </si>
  <si>
    <t>QA07AX04</t>
  </si>
  <si>
    <t>nifurzide</t>
  </si>
  <si>
    <t>QA07AX90</t>
  </si>
  <si>
    <t>poly (2-propenal, 2-propenoic acid)</t>
  </si>
  <si>
    <t>QG</t>
  </si>
  <si>
    <t>GENITO URINARY SYSTEM AND SEX HORMONES</t>
  </si>
  <si>
    <t>QG01</t>
  </si>
  <si>
    <t>GYNECOLOGICAL ANTIINFECTIVES AND ANTISEPTICS</t>
  </si>
  <si>
    <t>QG01A</t>
  </si>
  <si>
    <t>ANTIINFECTIVES AND ANTISEPTICS, EXCL. COMBINATIONS WITH CORTICOSTEROIDS</t>
  </si>
  <si>
    <t>QG01AA</t>
  </si>
  <si>
    <t>QG01AA01</t>
  </si>
  <si>
    <t>QG01AA02</t>
  </si>
  <si>
    <t>QG01AA03</t>
  </si>
  <si>
    <t>QG01AA04</t>
  </si>
  <si>
    <t>candicidin</t>
  </si>
  <si>
    <t>QG01AA05</t>
  </si>
  <si>
    <t>QG01AA06</t>
  </si>
  <si>
    <t>hachimycin</t>
  </si>
  <si>
    <t>QG01AA07</t>
  </si>
  <si>
    <t>QG01AA08</t>
  </si>
  <si>
    <t>carfecillin</t>
  </si>
  <si>
    <t>QG01AA09</t>
  </si>
  <si>
    <t>mepartricin</t>
  </si>
  <si>
    <t>QG01AA10</t>
  </si>
  <si>
    <t>QG01AA11</t>
  </si>
  <si>
    <t>pentamycin</t>
  </si>
  <si>
    <t>QG01AA51</t>
  </si>
  <si>
    <t>nystatin, combinations</t>
  </si>
  <si>
    <t>QG01AA55</t>
  </si>
  <si>
    <t>chloramphenicol, combinations</t>
  </si>
  <si>
    <t>QG01AA90</t>
  </si>
  <si>
    <t>QG01AA91</t>
  </si>
  <si>
    <t>QG01AA99</t>
  </si>
  <si>
    <t>QG01AE</t>
  </si>
  <si>
    <t>QG01AE01</t>
  </si>
  <si>
    <t>sulfatolamide</t>
  </si>
  <si>
    <t>QG01AE10</t>
  </si>
  <si>
    <t>combinations of sulfonamides</t>
  </si>
  <si>
    <t>QG01B</t>
  </si>
  <si>
    <t>ANTIINFECTIVES/ANTISEPTICS IN COMBINATION WITH CORTICOSTERIODS</t>
  </si>
  <si>
    <t>QG01BA</t>
  </si>
  <si>
    <t>Antibiotics and corticosteroids</t>
  </si>
  <si>
    <t>QG01BE</t>
  </si>
  <si>
    <t>Sulfonamides and corticosteroids</t>
  </si>
  <si>
    <t>QG51</t>
  </si>
  <si>
    <t>ANTIINFECTIVES AND ANTISEPTICS FOR INTRAUTERINE USE</t>
  </si>
  <si>
    <t>QG51A</t>
  </si>
  <si>
    <t>QG51AA</t>
  </si>
  <si>
    <t>Antibacterials</t>
  </si>
  <si>
    <t>QG51AA01</t>
  </si>
  <si>
    <t>QG51AA02</t>
  </si>
  <si>
    <t>QG51AA03</t>
  </si>
  <si>
    <t>QG51AA04</t>
  </si>
  <si>
    <t>QG51AA06</t>
  </si>
  <si>
    <t>QG51AA07</t>
  </si>
  <si>
    <t>QG51AA08</t>
  </si>
  <si>
    <t>QG51AA09</t>
  </si>
  <si>
    <t>QG51AG</t>
  </si>
  <si>
    <t>Antiinfectives and/or antiseptics, combinations for intrauterine use</t>
  </si>
  <si>
    <t>QG51AG01</t>
  </si>
  <si>
    <t>procaine benzylpenicillin, dihydrostreptomycin, and sulfadimidine</t>
  </si>
  <si>
    <t>QG51AG02</t>
  </si>
  <si>
    <t>benzylpenicillin, dihydrostreptomycin, and sulfadimidine</t>
  </si>
  <si>
    <t>QG51AG03</t>
  </si>
  <si>
    <t>tetracycline, neomycin and sulfadimidine</t>
  </si>
  <si>
    <t>QG51AG04</t>
  </si>
  <si>
    <t>ampicillin and oxacillin</t>
  </si>
  <si>
    <t>QG51AG05</t>
  </si>
  <si>
    <t>ampicillin and cloxacillin</t>
  </si>
  <si>
    <t>QG51AG06</t>
  </si>
  <si>
    <t>oxytetracycline and neomycin</t>
  </si>
  <si>
    <t>QG51AG07</t>
  </si>
  <si>
    <t>ampicillin and colistin</t>
  </si>
  <si>
    <t>QJ</t>
  </si>
  <si>
    <t>ANTIINFECTIVES FOR SYSTEMIC USE</t>
  </si>
  <si>
    <t>QJ01</t>
  </si>
  <si>
    <t>ANTIBACTERIALS FOR SYSTEMIC USE</t>
  </si>
  <si>
    <t>QJ01A</t>
  </si>
  <si>
    <t>TETRACYCLINES</t>
  </si>
  <si>
    <t>QJ01AA</t>
  </si>
  <si>
    <t>Tetracyclines</t>
  </si>
  <si>
    <t>QJ01AA01</t>
  </si>
  <si>
    <t>demeclocycline</t>
  </si>
  <si>
    <t>QJ01AA04</t>
  </si>
  <si>
    <t>lymecycline</t>
  </si>
  <si>
    <t>QJ01AA05</t>
  </si>
  <si>
    <t>metacycline</t>
  </si>
  <si>
    <t>QJ01AA08</t>
  </si>
  <si>
    <t>QJ01AA09</t>
  </si>
  <si>
    <t>rolitetracycline</t>
  </si>
  <si>
    <t>QJ01AA10</t>
  </si>
  <si>
    <t>penimepicycline</t>
  </si>
  <si>
    <t>QJ01AA11</t>
  </si>
  <si>
    <t>clomocycline</t>
  </si>
  <si>
    <t>QJ01AA12</t>
  </si>
  <si>
    <t>QJ01AA13</t>
  </si>
  <si>
    <t>eravacycline</t>
  </si>
  <si>
    <t>QJ01AA14</t>
  </si>
  <si>
    <t>sarecycline</t>
  </si>
  <si>
    <t>QJ01AA15</t>
  </si>
  <si>
    <t>omadacycline</t>
  </si>
  <si>
    <t>QJ01AA20</t>
  </si>
  <si>
    <t>combinations of tetracyclines</t>
  </si>
  <si>
    <t>QJ01AA53</t>
  </si>
  <si>
    <t>chlortetracycline, combinations</t>
  </si>
  <si>
    <t>QJ01AA56</t>
  </si>
  <si>
    <t>oxytetracycline, combinations</t>
  </si>
  <si>
    <t>QJ01B</t>
  </si>
  <si>
    <t>AMPHENICOLS</t>
  </si>
  <si>
    <t>QJ01BA</t>
  </si>
  <si>
    <t>Amphenicols</t>
  </si>
  <si>
    <t>QJ01BA01</t>
  </si>
  <si>
    <t>QJ01BA02</t>
  </si>
  <si>
    <t>QJ01BA52</t>
  </si>
  <si>
    <t>thiamphenicol, combinations</t>
  </si>
  <si>
    <t>QJ01BA99</t>
  </si>
  <si>
    <t>amphenicols, combinations</t>
  </si>
  <si>
    <t>QJ01C</t>
  </si>
  <si>
    <t>BETA-LACTAM ANTIBACTERIALS, PENICILLINS</t>
  </si>
  <si>
    <t>QJ01CA</t>
  </si>
  <si>
    <t>Penicillins with extended spectrum</t>
  </si>
  <si>
    <t>QJ01CA02</t>
  </si>
  <si>
    <t>pivampicillin</t>
  </si>
  <si>
    <t>QJ01CA03</t>
  </si>
  <si>
    <t>carbenicillin</t>
  </si>
  <si>
    <t>QJ01CA05</t>
  </si>
  <si>
    <t>carindacillin</t>
  </si>
  <si>
    <t>QJ01CA06</t>
  </si>
  <si>
    <t>bacampicillin</t>
  </si>
  <si>
    <t>QJ01CA07</t>
  </si>
  <si>
    <t>epicillin</t>
  </si>
  <si>
    <t>QJ01CA08</t>
  </si>
  <si>
    <t>pivmecillinam</t>
  </si>
  <si>
    <t>QJ01CA09</t>
  </si>
  <si>
    <t>azlocillin</t>
  </si>
  <si>
    <t>QJ01CA10</t>
  </si>
  <si>
    <t>mezlocillin</t>
  </si>
  <si>
    <t>QJ01CA11</t>
  </si>
  <si>
    <t>mecillinam</t>
  </si>
  <si>
    <t>QJ01CA12</t>
  </si>
  <si>
    <t>piperacillin</t>
  </si>
  <si>
    <t>QJ01CA13</t>
  </si>
  <si>
    <t>ticarcillin</t>
  </si>
  <si>
    <t>QJ01CA14</t>
  </si>
  <si>
    <t>metampicillin</t>
  </si>
  <si>
    <t>QJ01CA15</t>
  </si>
  <si>
    <t>talampicillin</t>
  </si>
  <si>
    <t>QJ01CA16</t>
  </si>
  <si>
    <t>sulbenicillin</t>
  </si>
  <si>
    <t>QJ01CA17</t>
  </si>
  <si>
    <t>temocillin</t>
  </si>
  <si>
    <t>QJ01CA18</t>
  </si>
  <si>
    <t>hetacillin</t>
  </si>
  <si>
    <t>QJ01CA19</t>
  </si>
  <si>
    <t>aspoxicillin</t>
  </si>
  <si>
    <t>QJ01CA20</t>
  </si>
  <si>
    <t>QJ01CA51</t>
  </si>
  <si>
    <t>ampicillin, combinations</t>
  </si>
  <si>
    <t>QJ01CE</t>
  </si>
  <si>
    <t>Beta-lactamase sensitive penicillins</t>
  </si>
  <si>
    <t>QJ01CE01</t>
  </si>
  <si>
    <t>QJ01CE03</t>
  </si>
  <si>
    <t>propicillin</t>
  </si>
  <si>
    <t>QJ01CE04</t>
  </si>
  <si>
    <t>azidocillin</t>
  </si>
  <si>
    <t>QJ01CE05</t>
  </si>
  <si>
    <t>pheneticillin</t>
  </si>
  <si>
    <t>QJ01CE06</t>
  </si>
  <si>
    <t>penamecillin</t>
  </si>
  <si>
    <t>QJ01CE07</t>
  </si>
  <si>
    <t>clometocillin</t>
  </si>
  <si>
    <t>QJ01CE10</t>
  </si>
  <si>
    <t>benzathine phenoxymethylpenicillin</t>
  </si>
  <si>
    <t>QJ01CE30</t>
  </si>
  <si>
    <t>QJ01CE90</t>
  </si>
  <si>
    <t>penethamate hydriodide</t>
  </si>
  <si>
    <t>QJ01CE91</t>
  </si>
  <si>
    <t>benethamine penicillin</t>
  </si>
  <si>
    <t>QJ01CF</t>
  </si>
  <si>
    <t>Beta-lactamase resistant penicillins</t>
  </si>
  <si>
    <t>QJ01CF02</t>
  </si>
  <si>
    <t>QJ01CF03</t>
  </si>
  <si>
    <t>meticillin</t>
  </si>
  <si>
    <t>QJ01CF04</t>
  </si>
  <si>
    <t>oxacillin</t>
  </si>
  <si>
    <t>QJ01CF05</t>
  </si>
  <si>
    <t>flucloxacillin</t>
  </si>
  <si>
    <t>QJ01CF06</t>
  </si>
  <si>
    <t>nafcillin</t>
  </si>
  <si>
    <t>QJ01CG</t>
  </si>
  <si>
    <t>Beta-lactamase inhibitors</t>
  </si>
  <si>
    <t>QJ01CG01</t>
  </si>
  <si>
    <t>QJ01CG02</t>
  </si>
  <si>
    <t>tazobactam</t>
  </si>
  <si>
    <t>QJ01CR</t>
  </si>
  <si>
    <t>Combinations of penicillins, incl. beta-lactamase inhibitors</t>
  </si>
  <si>
    <t>QJ01CR01</t>
  </si>
  <si>
    <t>QJ01CR03</t>
  </si>
  <si>
    <t>ticarcillin and beta-lactamase inhibitor</t>
  </si>
  <si>
    <t>QJ01CR04</t>
  </si>
  <si>
    <t>QJ01CR05</t>
  </si>
  <si>
    <t>QJ01CR50</t>
  </si>
  <si>
    <t>combinations of penicillins</t>
  </si>
  <si>
    <t>QJ01D</t>
  </si>
  <si>
    <t>OTHER BETA-LACTAM ANTIBACTERIALS</t>
  </si>
  <si>
    <t>QJ01DB</t>
  </si>
  <si>
    <t>First-generation cephalosporins</t>
  </si>
  <si>
    <t>QJ01DB01</t>
  </si>
  <si>
    <t>QJ01DB02</t>
  </si>
  <si>
    <t>cefaloridine</t>
  </si>
  <si>
    <t>QJ01DB03</t>
  </si>
  <si>
    <t>cefalotin</t>
  </si>
  <si>
    <t>QJ01DB04</t>
  </si>
  <si>
    <t>QJ01DB05</t>
  </si>
  <si>
    <t>QJ01DB06</t>
  </si>
  <si>
    <t>cefazedone</t>
  </si>
  <si>
    <t>QJ01DB07</t>
  </si>
  <si>
    <t>cefatrizine</t>
  </si>
  <si>
    <t>QJ01DB08</t>
  </si>
  <si>
    <t>QJ01DB09</t>
  </si>
  <si>
    <t>cefradine</t>
  </si>
  <si>
    <t>QJ01DB10</t>
  </si>
  <si>
    <t>cefacetrile</t>
  </si>
  <si>
    <t>QJ01DB11</t>
  </si>
  <si>
    <t>cefroxadine</t>
  </si>
  <si>
    <t>QJ01DB12</t>
  </si>
  <si>
    <t>ceftezole</t>
  </si>
  <si>
    <t>QJ01DC</t>
  </si>
  <si>
    <t>Second-generation cephalosporins</t>
  </si>
  <si>
    <t>QJ01DC01</t>
  </si>
  <si>
    <t>QJ01DC02</t>
  </si>
  <si>
    <t>QJ01DC03</t>
  </si>
  <si>
    <t>QJ01DC04</t>
  </si>
  <si>
    <t>QJ01DC05</t>
  </si>
  <si>
    <t>cefotetan</t>
  </si>
  <si>
    <t>QJ01DC06</t>
  </si>
  <si>
    <t>cefonicid</t>
  </si>
  <si>
    <t>QJ01DC07</t>
  </si>
  <si>
    <t>cefotiam</t>
  </si>
  <si>
    <t>QJ01DC08</t>
  </si>
  <si>
    <t>loracarbef</t>
  </si>
  <si>
    <t>QJ01DC09</t>
  </si>
  <si>
    <t>cefmetazole</t>
  </si>
  <si>
    <t>QJ01DC10</t>
  </si>
  <si>
    <t>cefprozil</t>
  </si>
  <si>
    <t>QJ01DC11</t>
  </si>
  <si>
    <t>ceforanide</t>
  </si>
  <si>
    <t>QJ01DC12</t>
  </si>
  <si>
    <t>cefminox</t>
  </si>
  <si>
    <t>QJ01DC13</t>
  </si>
  <si>
    <t>cefbuperazone</t>
  </si>
  <si>
    <t>QJ01DC14</t>
  </si>
  <si>
    <t>flomoxef</t>
  </si>
  <si>
    <t>QJ01DD</t>
  </si>
  <si>
    <t>Third-generation cephalosporins</t>
  </si>
  <si>
    <t>QJ01DD01</t>
  </si>
  <si>
    <t>QJ01DD02</t>
  </si>
  <si>
    <t>QJ01DD03</t>
  </si>
  <si>
    <t>cefsulodin</t>
  </si>
  <si>
    <t>QJ01DD04</t>
  </si>
  <si>
    <t>QJ01DD05</t>
  </si>
  <si>
    <t>cefmenoxime</t>
  </si>
  <si>
    <t>QJ01DD06</t>
  </si>
  <si>
    <t>latamoxef</t>
  </si>
  <si>
    <t>QJ01DD07</t>
  </si>
  <si>
    <t>ceftizoxime</t>
  </si>
  <si>
    <t>QJ01DD08</t>
  </si>
  <si>
    <t>QJ01DD09</t>
  </si>
  <si>
    <t>cefodizime</t>
  </si>
  <si>
    <t>QJ01DD10</t>
  </si>
  <si>
    <t>cefetamet</t>
  </si>
  <si>
    <t>QJ01DD11</t>
  </si>
  <si>
    <t>cefpiramide</t>
  </si>
  <si>
    <t>QJ01DD12</t>
  </si>
  <si>
    <t>QJ01DD13</t>
  </si>
  <si>
    <t>cefpodoxime</t>
  </si>
  <si>
    <t>QJ01DD14</t>
  </si>
  <si>
    <t>ceftibuten</t>
  </si>
  <si>
    <t>QJ01DD15</t>
  </si>
  <si>
    <t>QJ01DD16</t>
  </si>
  <si>
    <t>QJ01DD17</t>
  </si>
  <si>
    <t>cefcapene</t>
  </si>
  <si>
    <t>QJ01DD18</t>
  </si>
  <si>
    <t>cefteram</t>
  </si>
  <si>
    <t>QJ01DD51</t>
  </si>
  <si>
    <t>cefotaxime and beta-lactamase inhibitor</t>
  </si>
  <si>
    <t>QJ01DD52</t>
  </si>
  <si>
    <t>QJ01DD54</t>
  </si>
  <si>
    <t>ceftriaxone, combinations</t>
  </si>
  <si>
    <t>QJ01DD62</t>
  </si>
  <si>
    <t>QJ01DD63</t>
  </si>
  <si>
    <t>ceftriaxone and beta-lactamase inhibitor</t>
  </si>
  <si>
    <t>QJ01DD64</t>
  </si>
  <si>
    <t>cefpodoxime and beta-lactamase inhibitor</t>
  </si>
  <si>
    <t>QJ01DD99</t>
  </si>
  <si>
    <t>ceftiofur, combinations</t>
  </si>
  <si>
    <t>QJ01DE</t>
  </si>
  <si>
    <t>Fourth-generation cephalosporins</t>
  </si>
  <si>
    <t>QJ01DE01</t>
  </si>
  <si>
    <t>QJ01DE02</t>
  </si>
  <si>
    <t>cefpirome</t>
  </si>
  <si>
    <t>QJ01DE03</t>
  </si>
  <si>
    <t>cefozopran</t>
  </si>
  <si>
    <t>QJ01DF</t>
  </si>
  <si>
    <t>Monobactams</t>
  </si>
  <si>
    <t>QJ01DF01</t>
  </si>
  <si>
    <t>aztreonam</t>
  </si>
  <si>
    <t>QJ01DF02</t>
  </si>
  <si>
    <t>carumonam</t>
  </si>
  <si>
    <t>QJ01DH</t>
  </si>
  <si>
    <t>Carbapenems</t>
  </si>
  <si>
    <t>QJ01DH02</t>
  </si>
  <si>
    <t>QJ01DH03</t>
  </si>
  <si>
    <t>QJ01DH04</t>
  </si>
  <si>
    <t>QJ01DH05</t>
  </si>
  <si>
    <t>biapenem</t>
  </si>
  <si>
    <t>QJ01DH06</t>
  </si>
  <si>
    <t>tebipenem pivoxil</t>
  </si>
  <si>
    <t>QJ01DH51</t>
  </si>
  <si>
    <t>QJ01DH52</t>
  </si>
  <si>
    <t>meropenem and vaborbactam</t>
  </si>
  <si>
    <t>QJ01DH55</t>
  </si>
  <si>
    <t>panipenem and betamipron</t>
  </si>
  <si>
    <t>QJ01DH56</t>
  </si>
  <si>
    <t>imipenem, cilastatin and relebactam</t>
  </si>
  <si>
    <t>QJ01DI</t>
  </si>
  <si>
    <t>Other cephalosporins and penems</t>
  </si>
  <si>
    <t>QJ01DI01</t>
  </si>
  <si>
    <t>ceftobiprole medocaril</t>
  </si>
  <si>
    <t>QJ01DI02</t>
  </si>
  <si>
    <t>QJ01DI03</t>
  </si>
  <si>
    <t>faropenem</t>
  </si>
  <si>
    <t>QJ01DI04</t>
  </si>
  <si>
    <t>cefiderocol</t>
  </si>
  <si>
    <t>QJ01DI54</t>
  </si>
  <si>
    <t>QJ01E</t>
  </si>
  <si>
    <t>SULFONAMIDES AND TRIMETHOPRIM</t>
  </si>
  <si>
    <t>QJ01EA</t>
  </si>
  <si>
    <t>Trimethoprim and derivatives</t>
  </si>
  <si>
    <t>QJ01EA02</t>
  </si>
  <si>
    <t>brodimoprim</t>
  </si>
  <si>
    <t>QJ01EA03</t>
  </si>
  <si>
    <t>iclaprim</t>
  </si>
  <si>
    <t>QJ01EQ</t>
  </si>
  <si>
    <t>Sulfonamides (ATC human differently classified, see guidelines)</t>
  </si>
  <si>
    <t>QJ01EQ01</t>
  </si>
  <si>
    <t>sulfapyrazole</t>
  </si>
  <si>
    <t>QJ01EQ02</t>
  </si>
  <si>
    <t>sulfamethizole</t>
  </si>
  <si>
    <t>QJ01EQ04</t>
  </si>
  <si>
    <t>sulfapyridine</t>
  </si>
  <si>
    <t>QJ01EQ05</t>
  </si>
  <si>
    <t>sulfafurazole</t>
  </si>
  <si>
    <t>QJ01EQ06</t>
  </si>
  <si>
    <t>sulfanilamide</t>
  </si>
  <si>
    <t>QJ01EQ07</t>
  </si>
  <si>
    <t>sulfathiazole</t>
  </si>
  <si>
    <t>QJ01EQ08</t>
  </si>
  <si>
    <t>sulfaphenazole</t>
  </si>
  <si>
    <t>QJ01EQ12</t>
  </si>
  <si>
    <t>sulfachlorpyridazine</t>
  </si>
  <si>
    <t>QJ01EQ14</t>
  </si>
  <si>
    <t>sulfatroxazol</t>
  </si>
  <si>
    <t>QJ01EQ17</t>
  </si>
  <si>
    <t>QJ01EQ19</t>
  </si>
  <si>
    <t>sulfalene</t>
  </si>
  <si>
    <t>QJ01EQ21</t>
  </si>
  <si>
    <t>sulfacetamide</t>
  </si>
  <si>
    <t>QJ01EQ30</t>
  </si>
  <si>
    <t>QJ01EQ59</t>
  </si>
  <si>
    <t>sulfadimethoxine, combinations</t>
  </si>
  <si>
    <t>QJ01EW</t>
  </si>
  <si>
    <t>Combinations of sulfonamides and trimethoprim, incl. derivatives</t>
  </si>
  <si>
    <t>QJ01EW03</t>
  </si>
  <si>
    <t>sulfadimidine and trimethoprim</t>
  </si>
  <si>
    <t>QJ01EW09</t>
  </si>
  <si>
    <t>sulfadimethoxine and trimethoprim</t>
  </si>
  <si>
    <t>QJ01EW10</t>
  </si>
  <si>
    <t>sulfadiazine and trimethoprim</t>
  </si>
  <si>
    <t>QJ01EW11</t>
  </si>
  <si>
    <t>sulfamethoxazole and trimethoprime</t>
  </si>
  <si>
    <t>QJ01EW12</t>
  </si>
  <si>
    <t>sulfachlorpyridazine and trimethoprim</t>
  </si>
  <si>
    <t>QJ01EW13</t>
  </si>
  <si>
    <t>sulfadoxine and trimethoprim</t>
  </si>
  <si>
    <t>QJ01EW14</t>
  </si>
  <si>
    <t>sulfatroxazol and trimethoprim</t>
  </si>
  <si>
    <t>QJ01EW15</t>
  </si>
  <si>
    <t>sulfamethoxypyridazine and trimethoprim</t>
  </si>
  <si>
    <t>QJ01EW16</t>
  </si>
  <si>
    <t>sulfaquinoxaline and trimethoprim</t>
  </si>
  <si>
    <t>QJ01EW17</t>
  </si>
  <si>
    <t>sulfamonomethoxine and trimethoprim</t>
  </si>
  <si>
    <t>QJ01EW18</t>
  </si>
  <si>
    <t>sulfamerazine and trimethoprim</t>
  </si>
  <si>
    <t>QJ01EW19</t>
  </si>
  <si>
    <t>sulfadimethoxine and ormetoprim</t>
  </si>
  <si>
    <t>QJ01EW30</t>
  </si>
  <si>
    <t>combinations of sulfonamides and trimethoprim</t>
  </si>
  <si>
    <t>QJ01F</t>
  </si>
  <si>
    <t>MACROLIDES, LINCOSAMIDES AND STREPTOGRAMINS</t>
  </si>
  <si>
    <t>QJ01FA</t>
  </si>
  <si>
    <t>Macrolides</t>
  </si>
  <si>
    <t>QJ01FA02</t>
  </si>
  <si>
    <t>spiramycin</t>
  </si>
  <si>
    <t>QJ01FA03</t>
  </si>
  <si>
    <t>midecamycin</t>
  </si>
  <si>
    <t>QJ01FA05</t>
  </si>
  <si>
    <t>oleandomycin</t>
  </si>
  <si>
    <t>QJ01FA06</t>
  </si>
  <si>
    <t>QJ01FA07</t>
  </si>
  <si>
    <t>josamycin</t>
  </si>
  <si>
    <t>QJ01FA08</t>
  </si>
  <si>
    <t>troleandomycin</t>
  </si>
  <si>
    <t>QJ01FA09</t>
  </si>
  <si>
    <t>QJ01FA10</t>
  </si>
  <si>
    <t>QJ01FA11</t>
  </si>
  <si>
    <t>miocamycin</t>
  </si>
  <si>
    <t>QJ01FA12</t>
  </si>
  <si>
    <t>rokitamycin</t>
  </si>
  <si>
    <t>QJ01FA13</t>
  </si>
  <si>
    <t>dirithromycin</t>
  </si>
  <si>
    <t>QJ01FA14</t>
  </si>
  <si>
    <t>flurithromycin</t>
  </si>
  <si>
    <t>QJ01FA15</t>
  </si>
  <si>
    <t>telithromycin</t>
  </si>
  <si>
    <t>QJ01FA16</t>
  </si>
  <si>
    <t>solithromycin</t>
  </si>
  <si>
    <t>QJ01FA99</t>
  </si>
  <si>
    <t>macrolides, combinations with other substances</t>
  </si>
  <si>
    <t>QJ01FF</t>
  </si>
  <si>
    <t>Lincosamides</t>
  </si>
  <si>
    <t>QJ01FF52</t>
  </si>
  <si>
    <t>lincomycin, combinations</t>
  </si>
  <si>
    <t>QJ01FG</t>
  </si>
  <si>
    <t>Streptogramins</t>
  </si>
  <si>
    <t>QJ01FG01</t>
  </si>
  <si>
    <t>pristinamycin</t>
  </si>
  <si>
    <t>QJ01FG02</t>
  </si>
  <si>
    <t>quinupristin and dalfopristin</t>
  </si>
  <si>
    <t>QJ01FG90</t>
  </si>
  <si>
    <t>virginiamycin</t>
  </si>
  <si>
    <t>QJ01G</t>
  </si>
  <si>
    <t>AMINOGLYCOSIDE ANTIBACTERIALS</t>
  </si>
  <si>
    <t>QJ01GA</t>
  </si>
  <si>
    <t>Streptomycins</t>
  </si>
  <si>
    <t>QJ01GA01</t>
  </si>
  <si>
    <t>QJ01GA02</t>
  </si>
  <si>
    <t>streptoduocin</t>
  </si>
  <si>
    <t>QJ01GA99</t>
  </si>
  <si>
    <t>combinations of streptomycins</t>
  </si>
  <si>
    <t>QJ01GB</t>
  </si>
  <si>
    <t>Other aminoglycosides</t>
  </si>
  <si>
    <t>QJ01GB01</t>
  </si>
  <si>
    <t>tobramycin</t>
  </si>
  <si>
    <t>QJ01GB06</t>
  </si>
  <si>
    <t>QJ01GB07</t>
  </si>
  <si>
    <t>QJ01GB08</t>
  </si>
  <si>
    <t>sisomicin</t>
  </si>
  <si>
    <t>QJ01GB09</t>
  </si>
  <si>
    <t>dibekacin</t>
  </si>
  <si>
    <t>QJ01GB10</t>
  </si>
  <si>
    <t>ribostamycin</t>
  </si>
  <si>
    <t>QJ01GB11</t>
  </si>
  <si>
    <t>isepamicin</t>
  </si>
  <si>
    <t>QJ01GB12</t>
  </si>
  <si>
    <t>arbekacin</t>
  </si>
  <si>
    <t>QJ01GB13</t>
  </si>
  <si>
    <t>bekanamycin</t>
  </si>
  <si>
    <t>QJ01GB14</t>
  </si>
  <si>
    <t>plazomicin</t>
  </si>
  <si>
    <t>QJ01GB91</t>
  </si>
  <si>
    <t>framycetin</t>
  </si>
  <si>
    <t>QJ01GB92</t>
  </si>
  <si>
    <t>QJ01M</t>
  </si>
  <si>
    <t>QUINOLONE AND QUINOXALINE ANTIBACTERIALS</t>
  </si>
  <si>
    <t>QJ01MA</t>
  </si>
  <si>
    <t>Fluoroquinolones</t>
  </si>
  <si>
    <t>QJ01MA01</t>
  </si>
  <si>
    <t>QJ01MA02</t>
  </si>
  <si>
    <t>QJ01MA03</t>
  </si>
  <si>
    <t>pefloxacin</t>
  </si>
  <si>
    <t>QJ01MA04</t>
  </si>
  <si>
    <t>enoxacin</t>
  </si>
  <si>
    <t>QJ01MA05</t>
  </si>
  <si>
    <t>temafloxacin</t>
  </si>
  <si>
    <t>QJ01MA06</t>
  </si>
  <si>
    <t>QJ01MA07</t>
  </si>
  <si>
    <t>lomefloxacin</t>
  </si>
  <si>
    <t>QJ01MA08</t>
  </si>
  <si>
    <t>fleroxacin</t>
  </si>
  <si>
    <t>QJ01MA09</t>
  </si>
  <si>
    <t>sparfloxacin</t>
  </si>
  <si>
    <t>QJ01MA10</t>
  </si>
  <si>
    <t>rufloxacin</t>
  </si>
  <si>
    <t>QJ01MA11</t>
  </si>
  <si>
    <t>grepafloxacin</t>
  </si>
  <si>
    <t>QJ01MA12</t>
  </si>
  <si>
    <t>QJ01MA13</t>
  </si>
  <si>
    <t>trovafloxacin</t>
  </si>
  <si>
    <t>QJ01MA14</t>
  </si>
  <si>
    <t>QJ01MA15</t>
  </si>
  <si>
    <t>gemifloxacin</t>
  </si>
  <si>
    <t>QJ01MA16</t>
  </si>
  <si>
    <t>gatifloxacin</t>
  </si>
  <si>
    <t>QJ01MA17</t>
  </si>
  <si>
    <t>prulifloxacin</t>
  </si>
  <si>
    <t>QJ01MA18</t>
  </si>
  <si>
    <t>pazufloxacin</t>
  </si>
  <si>
    <t>QJ01MA19</t>
  </si>
  <si>
    <t>garenoxacin</t>
  </si>
  <si>
    <t>QJ01MA21</t>
  </si>
  <si>
    <t>QJ01MA22</t>
  </si>
  <si>
    <t>tosufloxacin</t>
  </si>
  <si>
    <t>QJ01MA23</t>
  </si>
  <si>
    <t>delafloxacin</t>
  </si>
  <si>
    <t>QJ01MA24</t>
  </si>
  <si>
    <t>levonadifloxacin</t>
  </si>
  <si>
    <t>QJ01MA25</t>
  </si>
  <si>
    <t>lascufloxacin</t>
  </si>
  <si>
    <t>QJ01MA94</t>
  </si>
  <si>
    <t>difloxacin</t>
  </si>
  <si>
    <t>QJ01MA96</t>
  </si>
  <si>
    <t>ibafloxacin</t>
  </si>
  <si>
    <t>QJ01MA98</t>
  </si>
  <si>
    <t>sarafloxacin</t>
  </si>
  <si>
    <t>QJ01MB</t>
  </si>
  <si>
    <t>Other quinolones</t>
  </si>
  <si>
    <t>QJ01MB01</t>
  </si>
  <si>
    <t>rosoxacin</t>
  </si>
  <si>
    <t>QJ01MB02</t>
  </si>
  <si>
    <t>nalidixic acid</t>
  </si>
  <si>
    <t>QJ01MB03</t>
  </si>
  <si>
    <t>piromidic acid</t>
  </si>
  <si>
    <t>QJ01MB04</t>
  </si>
  <si>
    <t>pipemidic acid</t>
  </si>
  <si>
    <t>QJ01MB05</t>
  </si>
  <si>
    <t>oxolinic acid</t>
  </si>
  <si>
    <t>QJ01MB06</t>
  </si>
  <si>
    <t>cinoxacin</t>
  </si>
  <si>
    <t>QJ01MB07</t>
  </si>
  <si>
    <t>flumequine</t>
  </si>
  <si>
    <t>QJ01MB08</t>
  </si>
  <si>
    <t>nemonoxacin</t>
  </si>
  <si>
    <t>QJ01MQ</t>
  </si>
  <si>
    <t>Quinoxalines</t>
  </si>
  <si>
    <t>QJ01MQ01</t>
  </si>
  <si>
    <t>olaquindox</t>
  </si>
  <si>
    <t>QJ01R</t>
  </si>
  <si>
    <t>COMBINATIONS OF ANTIBACTERIALS</t>
  </si>
  <si>
    <t>QJ01RA</t>
  </si>
  <si>
    <t>Combinations of antibacterials</t>
  </si>
  <si>
    <t>QJ01RA01</t>
  </si>
  <si>
    <t>penicillins, combinations with other antibacterials</t>
  </si>
  <si>
    <t>QJ01RA02</t>
  </si>
  <si>
    <t>sulfonamides, combinations with other antibacterials excl. trimethoprim</t>
  </si>
  <si>
    <t>QJ01RA03</t>
  </si>
  <si>
    <t>cefuroxime and metronidazole</t>
  </si>
  <si>
    <t>QJ01RA04</t>
  </si>
  <si>
    <t>spiramycin and metronidazole</t>
  </si>
  <si>
    <t>QJ01RA05</t>
  </si>
  <si>
    <t>levofloxacin and ornidazole</t>
  </si>
  <si>
    <t>QJ01RA06</t>
  </si>
  <si>
    <t>cefepime and amikacin</t>
  </si>
  <si>
    <t>QJ01RA07</t>
  </si>
  <si>
    <t>azithromycin, fluconazole and secnidazole</t>
  </si>
  <si>
    <t>QJ01RA08</t>
  </si>
  <si>
    <t>tetracycline and oleandomycin</t>
  </si>
  <si>
    <t>QJ01RA09</t>
  </si>
  <si>
    <t>ofloxacin and ornidazole</t>
  </si>
  <si>
    <t>QJ01RA10</t>
  </si>
  <si>
    <t>ciprofloxacin and metronidazole</t>
  </si>
  <si>
    <t>QJ01RA11</t>
  </si>
  <si>
    <t>ciprofloxacin and tinidazole</t>
  </si>
  <si>
    <t>QJ01RA12</t>
  </si>
  <si>
    <t>ciprofloxacin and ornidazole</t>
  </si>
  <si>
    <t>QJ01RA13</t>
  </si>
  <si>
    <t>norfloxacin and tinidazole</t>
  </si>
  <si>
    <t>QJ01RA14</t>
  </si>
  <si>
    <t>norfloxacin and metronidazole</t>
  </si>
  <si>
    <t>QJ01RA15</t>
  </si>
  <si>
    <t>cefixime and ornidazole</t>
  </si>
  <si>
    <t>QJ01RA80</t>
  </si>
  <si>
    <t>nitrofuran derivatives, combinations with other antibacterials</t>
  </si>
  <si>
    <t>QJ01RA90</t>
  </si>
  <si>
    <t>tetracyclines, combinations with other antibacterials</t>
  </si>
  <si>
    <t>QJ01RA91</t>
  </si>
  <si>
    <t>macrolides, combinations with other antibacterials</t>
  </si>
  <si>
    <t>QJ01RA92</t>
  </si>
  <si>
    <t>amphenicols, combinations with other antibacterials</t>
  </si>
  <si>
    <t>QJ01RA94</t>
  </si>
  <si>
    <t>lincosamides, combinations with other antibacterials</t>
  </si>
  <si>
    <t>QJ01RA95</t>
  </si>
  <si>
    <t>polymyxins, combinations with other antibacterials</t>
  </si>
  <si>
    <t>QJ01RA96</t>
  </si>
  <si>
    <t>quinolones, combinations with other antibacterials</t>
  </si>
  <si>
    <t>QJ01RA97</t>
  </si>
  <si>
    <t>aminoglycosides, combinations with other antibacterials</t>
  </si>
  <si>
    <t>QJ01RV</t>
  </si>
  <si>
    <t>Combinations of antibacterials and other substances</t>
  </si>
  <si>
    <t>QJ01RV01</t>
  </si>
  <si>
    <t>antibacterials and corticosteroids</t>
  </si>
  <si>
    <t>QJ01X</t>
  </si>
  <si>
    <t>OTHER ANTIBACTERIALS</t>
  </si>
  <si>
    <t>QJ01XA</t>
  </si>
  <si>
    <t>Glycopeptide antibacterials</t>
  </si>
  <si>
    <t>QJ01XA01</t>
  </si>
  <si>
    <t>QJ01XA02</t>
  </si>
  <si>
    <t>QJ01XA03</t>
  </si>
  <si>
    <t>telavancin</t>
  </si>
  <si>
    <t>QJ01XA04</t>
  </si>
  <si>
    <t>dalbavancin</t>
  </si>
  <si>
    <t>QJ01XA05</t>
  </si>
  <si>
    <t>oritavancin</t>
  </si>
  <si>
    <t>QJ01XB</t>
  </si>
  <si>
    <t>Polymyxins</t>
  </si>
  <si>
    <t>QJ01XB02</t>
  </si>
  <si>
    <t>QJ01XC</t>
  </si>
  <si>
    <t>Steroid antibacterials</t>
  </si>
  <si>
    <t>QJ01XC01</t>
  </si>
  <si>
    <t>fusidic acid</t>
  </si>
  <si>
    <t>QJ01XD</t>
  </si>
  <si>
    <t>Imidazole derivatives</t>
  </si>
  <si>
    <t>QJ01XD01</t>
  </si>
  <si>
    <t>QJ01XD02</t>
  </si>
  <si>
    <t>QJ01XD03</t>
  </si>
  <si>
    <t>ornidazole</t>
  </si>
  <si>
    <t>QJ01XE</t>
  </si>
  <si>
    <t>Nitrofuran derivatives</t>
  </si>
  <si>
    <t>QJ01XE01</t>
  </si>
  <si>
    <t>QJ01XE02</t>
  </si>
  <si>
    <t>nifurtoinol</t>
  </si>
  <si>
    <t>QJ01XE03</t>
  </si>
  <si>
    <t>furazidin</t>
  </si>
  <si>
    <t>QJ01XE51</t>
  </si>
  <si>
    <t>nitrofurantoin, combinations</t>
  </si>
  <si>
    <t>QJ01XE90</t>
  </si>
  <si>
    <t>furazolidone</t>
  </si>
  <si>
    <t>QJ01XE91</t>
  </si>
  <si>
    <t>nifurpirinol</t>
  </si>
  <si>
    <t>QJ01XQ</t>
  </si>
  <si>
    <t>Pleuromutilins</t>
  </si>
  <si>
    <t>QJ01XX</t>
  </si>
  <si>
    <t>Other antibacterials</t>
  </si>
  <si>
    <t>QJ01XX01</t>
  </si>
  <si>
    <t>QJ01XX02</t>
  </si>
  <si>
    <t>xibornol</t>
  </si>
  <si>
    <t>QJ01XX03</t>
  </si>
  <si>
    <t>clofoctol</t>
  </si>
  <si>
    <t>QJ01XX05</t>
  </si>
  <si>
    <t>methenamine</t>
  </si>
  <si>
    <t>QJ01XX06</t>
  </si>
  <si>
    <t>mandelic acid</t>
  </si>
  <si>
    <t>QJ01XX07</t>
  </si>
  <si>
    <t>nitroxoline</t>
  </si>
  <si>
    <t>QJ01XX08</t>
  </si>
  <si>
    <t>QJ01XX09</t>
  </si>
  <si>
    <t>daptomycin</t>
  </si>
  <si>
    <t>QJ01XX10</t>
  </si>
  <si>
    <t>QJ01XX11</t>
  </si>
  <si>
    <t>tedizolid</t>
  </si>
  <si>
    <t>QJ01XX12</t>
  </si>
  <si>
    <t>lefamulin</t>
  </si>
  <si>
    <t>QJ01XX55</t>
  </si>
  <si>
    <t>methenamine, combinations</t>
  </si>
  <si>
    <t>QJ01XX93</t>
  </si>
  <si>
    <t>furaltadone</t>
  </si>
  <si>
    <t>QJ01XX95</t>
  </si>
  <si>
    <t>novobiocin</t>
  </si>
  <si>
    <t>QJ51</t>
  </si>
  <si>
    <t>ANTIBACTERIALS FOR INTRAMAMMARY USE</t>
  </si>
  <si>
    <t>QJ51A</t>
  </si>
  <si>
    <t>TETRACYCLINES FOR INTRAMAMMARY USE</t>
  </si>
  <si>
    <t>QJ51AA</t>
  </si>
  <si>
    <t>QJ51AA03</t>
  </si>
  <si>
    <t>QJ51AA06</t>
  </si>
  <si>
    <t>QJ51AA07</t>
  </si>
  <si>
    <t>QJ51AA53</t>
  </si>
  <si>
    <t>QJ51B</t>
  </si>
  <si>
    <t>AMPHENICOLS FOR INTRAMAMMARY USE</t>
  </si>
  <si>
    <t>QJ51BA</t>
  </si>
  <si>
    <t>QJ51BA01</t>
  </si>
  <si>
    <t>QJ51BA02</t>
  </si>
  <si>
    <t>QJ51BA90</t>
  </si>
  <si>
    <t>QJ51C</t>
  </si>
  <si>
    <t>BETA-LACTAM ANTIBACTERIALS, PENICILLINS, FOR INTRAMAMMARY USE</t>
  </si>
  <si>
    <t>QJ51CA</t>
  </si>
  <si>
    <t>Pencillins with extended spectrum</t>
  </si>
  <si>
    <t>QJ51CA51</t>
  </si>
  <si>
    <t>QJ51CE</t>
  </si>
  <si>
    <t>QJ51CE01</t>
  </si>
  <si>
    <t>QJ51CE59</t>
  </si>
  <si>
    <t>procaine benzylpenicillin, combinations</t>
  </si>
  <si>
    <t>QJ51CE90</t>
  </si>
  <si>
    <t>QJ51CF</t>
  </si>
  <si>
    <t>QJ51CF03</t>
  </si>
  <si>
    <t>QJ51CF04</t>
  </si>
  <si>
    <t>QJ51CF05</t>
  </si>
  <si>
    <t>QJ51CR</t>
  </si>
  <si>
    <t>Combinations of pencillins and/or beta-lactamase inhibitors</t>
  </si>
  <si>
    <t>QJ51CR01</t>
  </si>
  <si>
    <t>ampicillin and enzyme inhibitor</t>
  </si>
  <si>
    <t>QJ51CR02</t>
  </si>
  <si>
    <t>amoxicillin and enzyme inhibitor</t>
  </si>
  <si>
    <t>QJ51CR50</t>
  </si>
  <si>
    <t>QJ51D</t>
  </si>
  <si>
    <t>OTHER BETA-LACTAM ANTIBACTERIALS FOR INTRAMAMMARY USE</t>
  </si>
  <si>
    <t>QJ51DB</t>
  </si>
  <si>
    <t>QJ51DB04</t>
  </si>
  <si>
    <t>QJ51DB10</t>
  </si>
  <si>
    <t>QJ51DC</t>
  </si>
  <si>
    <t>QJ51DD</t>
  </si>
  <si>
    <t>QJ51DD12</t>
  </si>
  <si>
    <t>QJ51DE</t>
  </si>
  <si>
    <t>QJ51E</t>
  </si>
  <si>
    <t>SULFONAMIDES AND TRIMETHOPRIM FOR INTRAMAMMARY USE</t>
  </si>
  <si>
    <t>QJ51EA</t>
  </si>
  <si>
    <t>QJ51EA01</t>
  </si>
  <si>
    <t>QJ51F</t>
  </si>
  <si>
    <t>MACROLIDES AND LINCOSAMIDES FOR INTRAMAMMARY USE</t>
  </si>
  <si>
    <t>QJ51FA</t>
  </si>
  <si>
    <t>QJ51FA01</t>
  </si>
  <si>
    <t>QJ51FA02</t>
  </si>
  <si>
    <t>QJ51FA90</t>
  </si>
  <si>
    <t>QJ51FF</t>
  </si>
  <si>
    <t>QJ51FF02</t>
  </si>
  <si>
    <t>QJ51FF90</t>
  </si>
  <si>
    <t>pirlimycin</t>
  </si>
  <si>
    <t>QJ51G</t>
  </si>
  <si>
    <t>AMINOGLYCOSIDE ANTIBACTERIALS FOR INTRAMAMMARY USE</t>
  </si>
  <si>
    <t>QJ51GA</t>
  </si>
  <si>
    <t>QJ51GA90</t>
  </si>
  <si>
    <t>QJ51GB</t>
  </si>
  <si>
    <t>QJ51GB90</t>
  </si>
  <si>
    <t>QJ51R</t>
  </si>
  <si>
    <t>COMBINATION OF ANTIBACTERIALS FOR INTRAMAMMARY USE</t>
  </si>
  <si>
    <t>QJ51RA</t>
  </si>
  <si>
    <t>Tetracyclines, combinations with other antibacterials</t>
  </si>
  <si>
    <t>QJ51RA01</t>
  </si>
  <si>
    <t>chlortetracycline, combinations with other antibacterials</t>
  </si>
  <si>
    <t>QJ51RB</t>
  </si>
  <si>
    <t>Amphenicols, combinations with other antibacterials</t>
  </si>
  <si>
    <t>QJ51RB01</t>
  </si>
  <si>
    <t>chloramphenicol, combinations with other antibacterials</t>
  </si>
  <si>
    <t>QJ51RC</t>
  </si>
  <si>
    <t>Beta-lactam antibacterials, penicillins, combinations with other antibacterials</t>
  </si>
  <si>
    <t>QJ51RC04</t>
  </si>
  <si>
    <t>procaine benzylpenicillin, dihydrostreptomycin, sulfadimidin</t>
  </si>
  <si>
    <t>QJ51RC20</t>
  </si>
  <si>
    <t>ampicillin, combinations with other antibacterials</t>
  </si>
  <si>
    <t>QJ51RC21</t>
  </si>
  <si>
    <t>pivampicillin, combinations with other antibacterials</t>
  </si>
  <si>
    <t>QJ51RC22</t>
  </si>
  <si>
    <t>benzylpenicillin, combinations with other antibacterials</t>
  </si>
  <si>
    <t>QJ51RC23</t>
  </si>
  <si>
    <t>procaine benzylpenicillin, combinations with other antibacterials</t>
  </si>
  <si>
    <t>QJ51RC24</t>
  </si>
  <si>
    <t>benzathine benzylpenicillin, combinations with other antibacterials</t>
  </si>
  <si>
    <t>QJ51RC25</t>
  </si>
  <si>
    <t>penethamate hydroiodide, combinations with other antibacterials</t>
  </si>
  <si>
    <t>QJ51RC26</t>
  </si>
  <si>
    <t>cloxacillin, combinations with other antibacterials</t>
  </si>
  <si>
    <t>QJ51RD</t>
  </si>
  <si>
    <t>Other beta-lactam antibacterials, combinations with other antibacterials</t>
  </si>
  <si>
    <t>QJ51RD01</t>
  </si>
  <si>
    <t>cefalexin, combinations with other antibacterials</t>
  </si>
  <si>
    <t>QJ51RD34</t>
  </si>
  <si>
    <t>cefacetrile, combinations with other antibacterials</t>
  </si>
  <si>
    <t>QJ51RE</t>
  </si>
  <si>
    <t>Sulfonamides and trimethoprim incl. derivatives</t>
  </si>
  <si>
    <t>QJ51RE01</t>
  </si>
  <si>
    <t>QJ51RF</t>
  </si>
  <si>
    <t>Macrolides and lincosamides, combinations with other antibacterials</t>
  </si>
  <si>
    <t>QJ51RF01</t>
  </si>
  <si>
    <t>spiramycin, combinations with other antibacterials</t>
  </si>
  <si>
    <t>QJ51RF02</t>
  </si>
  <si>
    <t>erythromycin, combinations with other antibacterials</t>
  </si>
  <si>
    <t>QJ51RF03</t>
  </si>
  <si>
    <t>lincomycin, combinations with other antibacterials</t>
  </si>
  <si>
    <t>QJ51RG</t>
  </si>
  <si>
    <t>Aminoglycoside antibacterials, combinations</t>
  </si>
  <si>
    <t>QJ51RG01</t>
  </si>
  <si>
    <t>neomycin, combinations with other antibacterials</t>
  </si>
  <si>
    <t>QJ51RV</t>
  </si>
  <si>
    <t>QJ51RV01</t>
  </si>
  <si>
    <t>QJ51RV02</t>
  </si>
  <si>
    <t>antibacterials, antimycotics and corticosteroids</t>
  </si>
  <si>
    <t>QJ51X</t>
  </si>
  <si>
    <t>OTHER ANTIBACTERIALS FOR INTRAMAMMARY USE</t>
  </si>
  <si>
    <t>QJ51XB</t>
  </si>
  <si>
    <t>QJ51XB01</t>
  </si>
  <si>
    <t>QJ51XB02</t>
  </si>
  <si>
    <t>QJ51XX</t>
  </si>
  <si>
    <t>Other antibacterials for intramammary use</t>
  </si>
  <si>
    <t>QJ51XX01</t>
  </si>
  <si>
    <t>QXXXXXXXXX</t>
  </si>
  <si>
    <t>Temporary ATC</t>
  </si>
  <si>
    <t>QG01AA0001</t>
  </si>
  <si>
    <t>QJ01EA0001</t>
  </si>
  <si>
    <t>ormethoprim</t>
  </si>
  <si>
    <t>QJ01EQ0001</t>
  </si>
  <si>
    <t>sulfadimethylpyrimidine</t>
  </si>
  <si>
    <t>QJ01EQ0002</t>
  </si>
  <si>
    <t>sulfamethoxydiazine</t>
  </si>
  <si>
    <t>QJ01MA0001</t>
  </si>
  <si>
    <t>1-cyclopropyl-1,4-dihydro-4-oxo-6-fluor-7-(n-3-methyl-piperazynil)-3-quinolein carboxylic acid (cnv-8807)</t>
  </si>
  <si>
    <t>QJ51CF0001</t>
  </si>
  <si>
    <t>Name</t>
  </si>
  <si>
    <t>J01</t>
  </si>
  <si>
    <t>J01A</t>
  </si>
  <si>
    <t>J01AA</t>
  </si>
  <si>
    <t>J01AA01</t>
  </si>
  <si>
    <t>g</t>
  </si>
  <si>
    <t>O</t>
  </si>
  <si>
    <t>P</t>
  </si>
  <si>
    <t>J01AA04</t>
  </si>
  <si>
    <t>J01AA05</t>
  </si>
  <si>
    <t>J01AA09</t>
  </si>
  <si>
    <t>J01AA10</t>
  </si>
  <si>
    <t>J01AA11</t>
  </si>
  <si>
    <t>J01AA13</t>
  </si>
  <si>
    <t>J01AA14</t>
  </si>
  <si>
    <t>J01AA15</t>
  </si>
  <si>
    <t>J01AA20</t>
  </si>
  <si>
    <t>J01AA56</t>
  </si>
  <si>
    <t>J01B</t>
  </si>
  <si>
    <t>J01BA</t>
  </si>
  <si>
    <t>J01BA52</t>
  </si>
  <si>
    <t>J01C</t>
  </si>
  <si>
    <t>J01CA</t>
  </si>
  <si>
    <t>R</t>
  </si>
  <si>
    <t>J01CA02</t>
  </si>
  <si>
    <t>J01CA03</t>
  </si>
  <si>
    <t>J01CA05</t>
  </si>
  <si>
    <t>J01CA06</t>
  </si>
  <si>
    <t>J01CA07</t>
  </si>
  <si>
    <t>J01CA08</t>
  </si>
  <si>
    <t>J01CA09</t>
  </si>
  <si>
    <t>J01CA10</t>
  </si>
  <si>
    <t>J01CA11</t>
  </si>
  <si>
    <t>J01CA12</t>
  </si>
  <si>
    <t>J01CA13</t>
  </si>
  <si>
    <t>J01CA14</t>
  </si>
  <si>
    <t>J01CA15</t>
  </si>
  <si>
    <t>J01CA16</t>
  </si>
  <si>
    <t>J01CA17</t>
  </si>
  <si>
    <t>J01CA18</t>
  </si>
  <si>
    <t>J01CA19</t>
  </si>
  <si>
    <t>J01CA20</t>
  </si>
  <si>
    <t>J01CA51</t>
  </si>
  <si>
    <t>J01CE</t>
  </si>
  <si>
    <t>J01CE03</t>
  </si>
  <si>
    <t>J01CE04</t>
  </si>
  <si>
    <t>J01CE05</t>
  </si>
  <si>
    <t>J01CE06</t>
  </si>
  <si>
    <t>J01CE07</t>
  </si>
  <si>
    <t>Expressed as benzylpenicillin</t>
  </si>
  <si>
    <t>J01CE09</t>
  </si>
  <si>
    <t>J01CE10</t>
  </si>
  <si>
    <t>J01CE30</t>
  </si>
  <si>
    <t>J01CF</t>
  </si>
  <si>
    <t>J01CF03</t>
  </si>
  <si>
    <t>J01CF04</t>
  </si>
  <si>
    <t>J01CF05</t>
  </si>
  <si>
    <t>J01CF06</t>
  </si>
  <si>
    <t>J01CG</t>
  </si>
  <si>
    <t>J01CG02</t>
  </si>
  <si>
    <t>J01CR</t>
  </si>
  <si>
    <t>Refers to ampicillin</t>
  </si>
  <si>
    <t>Refers to amoxicillin</t>
  </si>
  <si>
    <t>J01CR03</t>
  </si>
  <si>
    <t>Refers to ticarcillin</t>
  </si>
  <si>
    <t>Refers to piperacillin</t>
  </si>
  <si>
    <t>J01CR50</t>
  </si>
  <si>
    <t>J01D</t>
  </si>
  <si>
    <t>J01DB</t>
  </si>
  <si>
    <t>J01DB02</t>
  </si>
  <si>
    <t>J01DB03</t>
  </si>
  <si>
    <t>J01DB06</t>
  </si>
  <si>
    <t>J01DB07</t>
  </si>
  <si>
    <t>J01DB08</t>
  </si>
  <si>
    <t>J01DB09</t>
  </si>
  <si>
    <t>J01DB10</t>
  </si>
  <si>
    <t>J01DB11</t>
  </si>
  <si>
    <t>J01DB12</t>
  </si>
  <si>
    <t>J01DC</t>
  </si>
  <si>
    <t>J01DC05</t>
  </si>
  <si>
    <t>J01DC06</t>
  </si>
  <si>
    <t>J01DC07</t>
  </si>
  <si>
    <t>J01DC08</t>
  </si>
  <si>
    <t>J01DC09</t>
  </si>
  <si>
    <t>J01DC10</t>
  </si>
  <si>
    <t>J01DC11</t>
  </si>
  <si>
    <t>J01DC12</t>
  </si>
  <si>
    <t>J01DC13</t>
  </si>
  <si>
    <t>J01DC14</t>
  </si>
  <si>
    <t>J01DD</t>
  </si>
  <si>
    <t>J01DD03</t>
  </si>
  <si>
    <t>J01DD05</t>
  </si>
  <si>
    <t>J01DD06</t>
  </si>
  <si>
    <t>J01DD07</t>
  </si>
  <si>
    <t>J01DD09</t>
  </si>
  <si>
    <t>J01DD10</t>
  </si>
  <si>
    <t>J01DD11</t>
  </si>
  <si>
    <t>J01DD13</t>
  </si>
  <si>
    <t>J01DD14</t>
  </si>
  <si>
    <t>J01DD17</t>
  </si>
  <si>
    <t>J01DD18</t>
  </si>
  <si>
    <t>J01DD51</t>
  </si>
  <si>
    <t>Refers to ceftazidime</t>
  </si>
  <si>
    <t>J01DD54</t>
  </si>
  <si>
    <t>Refers to cefoperazone</t>
  </si>
  <si>
    <t>J01DD63</t>
  </si>
  <si>
    <t>Refers to ceftriaxone</t>
  </si>
  <si>
    <t>J01DD64</t>
  </si>
  <si>
    <t>Refers to cefpodoxime</t>
  </si>
  <si>
    <t>J01DE</t>
  </si>
  <si>
    <t>J01DE02</t>
  </si>
  <si>
    <t>J01DE03</t>
  </si>
  <si>
    <t>J01DF</t>
  </si>
  <si>
    <t>J01DF01</t>
  </si>
  <si>
    <t>Inhal.solution</t>
  </si>
  <si>
    <t>J01DF02</t>
  </si>
  <si>
    <t>J01DH</t>
  </si>
  <si>
    <t>J01DH05</t>
  </si>
  <si>
    <t>J01DH06</t>
  </si>
  <si>
    <t>Refers to imipenem</t>
  </si>
  <si>
    <t>J01DH52</t>
  </si>
  <si>
    <t>Refers to meropenem</t>
  </si>
  <si>
    <t>J01DH55</t>
  </si>
  <si>
    <t>Refers to panipenem</t>
  </si>
  <si>
    <t>J01DH56</t>
  </si>
  <si>
    <t>J01DI</t>
  </si>
  <si>
    <t>J01DI01</t>
  </si>
  <si>
    <t>J01DI03</t>
  </si>
  <si>
    <t>J01DI04</t>
  </si>
  <si>
    <t>Refers to ceftolozane</t>
  </si>
  <si>
    <t>J01E</t>
  </si>
  <si>
    <t>J01EA</t>
  </si>
  <si>
    <t>J01EA01</t>
  </si>
  <si>
    <t>J01EA02</t>
  </si>
  <si>
    <t>J01EA03</t>
  </si>
  <si>
    <t>J01EB</t>
  </si>
  <si>
    <t>Short-acting sulfonamides</t>
  </si>
  <si>
    <t>J01EB01</t>
  </si>
  <si>
    <t>sulfaisodimidine</t>
  </si>
  <si>
    <t>J01EB02</t>
  </si>
  <si>
    <t>J01EB04</t>
  </si>
  <si>
    <t>J01EB05</t>
  </si>
  <si>
    <t>J01EB06</t>
  </si>
  <si>
    <t>J01EB07</t>
  </si>
  <si>
    <t>J01EB08</t>
  </si>
  <si>
    <t>sulfathiourea</t>
  </si>
  <si>
    <t>J01EB20</t>
  </si>
  <si>
    <t>J01EC</t>
  </si>
  <si>
    <t>Intermediate-acting sulfonamides</t>
  </si>
  <si>
    <t>J01EC01</t>
  </si>
  <si>
    <t>J01EC03</t>
  </si>
  <si>
    <t>sulfamoxole</t>
  </si>
  <si>
    <t>J01EC20</t>
  </si>
  <si>
    <t>J01ED</t>
  </si>
  <si>
    <t>Long-acting sulfonamides</t>
  </si>
  <si>
    <t>J01ED01</t>
  </si>
  <si>
    <t>J01ED02</t>
  </si>
  <si>
    <t>J01ED03</t>
  </si>
  <si>
    <t>sulfametomidine</t>
  </si>
  <si>
    <t>J01ED04</t>
  </si>
  <si>
    <t>sulfametoxydiazine</t>
  </si>
  <si>
    <t>J01ED05</t>
  </si>
  <si>
    <t>J01ED06</t>
  </si>
  <si>
    <t>sulfaperin</t>
  </si>
  <si>
    <t>J01ED08</t>
  </si>
  <si>
    <t>J01ED09</t>
  </si>
  <si>
    <t>sulfamazone</t>
  </si>
  <si>
    <t>J01ED20</t>
  </si>
  <si>
    <t>J01EE</t>
  </si>
  <si>
    <t>J01EE02</t>
  </si>
  <si>
    <t>J01EE03</t>
  </si>
  <si>
    <t>sulfametrole and trimethoprim</t>
  </si>
  <si>
    <t>J01EE04</t>
  </si>
  <si>
    <t>sulfamoxole and trimethoprim</t>
  </si>
  <si>
    <t>J01EE05</t>
  </si>
  <si>
    <t>J01EE06</t>
  </si>
  <si>
    <t>sulfadiazine and tetroxoprim</t>
  </si>
  <si>
    <t>J01EE07</t>
  </si>
  <si>
    <t>J01F</t>
  </si>
  <si>
    <t>J01FA</t>
  </si>
  <si>
    <t>O*</t>
  </si>
  <si>
    <t>erythromycin ethylsuccinate tablets</t>
  </si>
  <si>
    <t>J01FA02</t>
  </si>
  <si>
    <t>J01FA03</t>
  </si>
  <si>
    <t>J01FA05</t>
  </si>
  <si>
    <t>J01FA07</t>
  </si>
  <si>
    <t>J01FA08</t>
  </si>
  <si>
    <t>J01FA11</t>
  </si>
  <si>
    <t>J01FA12</t>
  </si>
  <si>
    <t>J01FA13</t>
  </si>
  <si>
    <t>J01FA14</t>
  </si>
  <si>
    <t>J01FA15</t>
  </si>
  <si>
    <t>J01FA16</t>
  </si>
  <si>
    <t>J01FF</t>
  </si>
  <si>
    <t>J01FG</t>
  </si>
  <si>
    <t>J01FG01</t>
  </si>
  <si>
    <t>J01FG02</t>
  </si>
  <si>
    <t>quinupristin/dalfopristin</t>
  </si>
  <si>
    <t>J01G</t>
  </si>
  <si>
    <t>J01GA</t>
  </si>
  <si>
    <t>J01GA02</t>
  </si>
  <si>
    <t>J01GB</t>
  </si>
  <si>
    <t>J01GB01</t>
  </si>
  <si>
    <t>Inhal.powder</t>
  </si>
  <si>
    <t>J01GB05</t>
  </si>
  <si>
    <t>J01GB08</t>
  </si>
  <si>
    <t>J01GB09</t>
  </si>
  <si>
    <t>J01GB10</t>
  </si>
  <si>
    <t>J01GB11</t>
  </si>
  <si>
    <t>J01GB12</t>
  </si>
  <si>
    <t>J01GB13</t>
  </si>
  <si>
    <t>J01GB14</t>
  </si>
  <si>
    <t>J01M</t>
  </si>
  <si>
    <t>QUINOLONE ANTIBACTERIALS</t>
  </si>
  <si>
    <t>J01MA</t>
  </si>
  <si>
    <t>J01MA03</t>
  </si>
  <si>
    <t>J01MA04</t>
  </si>
  <si>
    <t>J01MA05</t>
  </si>
  <si>
    <t>J01MA07</t>
  </si>
  <si>
    <t>J01MA08</t>
  </si>
  <si>
    <t>J01MA09</t>
  </si>
  <si>
    <t>J01MA10</t>
  </si>
  <si>
    <t>J01MA11</t>
  </si>
  <si>
    <t>J01MA13</t>
  </si>
  <si>
    <t>J01MA15</t>
  </si>
  <si>
    <t>J01MA16</t>
  </si>
  <si>
    <t>J01MA17</t>
  </si>
  <si>
    <t>J01MA18</t>
  </si>
  <si>
    <t>J01MA19</t>
  </si>
  <si>
    <t>J01MA22</t>
  </si>
  <si>
    <t>J01MA23</t>
  </si>
  <si>
    <t>J01MA24</t>
  </si>
  <si>
    <t>J01MA25</t>
  </si>
  <si>
    <t>mg</t>
  </si>
  <si>
    <t>J01MB</t>
  </si>
  <si>
    <t>J01MB01</t>
  </si>
  <si>
    <t>J01MB02</t>
  </si>
  <si>
    <t>J01MB03</t>
  </si>
  <si>
    <t>J01MB04</t>
  </si>
  <si>
    <t>J01MB05</t>
  </si>
  <si>
    <t>J01MB06</t>
  </si>
  <si>
    <t>J01MB07</t>
  </si>
  <si>
    <t>J01MB08</t>
  </si>
  <si>
    <t>J01R</t>
  </si>
  <si>
    <t>J01RA</t>
  </si>
  <si>
    <t>J01RA01</t>
  </si>
  <si>
    <t>J01RA02</t>
  </si>
  <si>
    <t>sulfonamides, combinations with other antibacterials (excl. trimethoprim)</t>
  </si>
  <si>
    <t>J01RA03</t>
  </si>
  <si>
    <t>J01RA04</t>
  </si>
  <si>
    <t>J01RA05</t>
  </si>
  <si>
    <t>J01RA06</t>
  </si>
  <si>
    <t>J01RA07</t>
  </si>
  <si>
    <t>J01RA08</t>
  </si>
  <si>
    <t>J01RA09</t>
  </si>
  <si>
    <t>J01RA10</t>
  </si>
  <si>
    <t>J01RA11</t>
  </si>
  <si>
    <t>J01RA12</t>
  </si>
  <si>
    <t>J01RA13</t>
  </si>
  <si>
    <t>J01RA14</t>
  </si>
  <si>
    <t>J01RA15</t>
  </si>
  <si>
    <t>J01X</t>
  </si>
  <si>
    <t>J01XA</t>
  </si>
  <si>
    <t>J01XA03</t>
  </si>
  <si>
    <t>J01XA04</t>
  </si>
  <si>
    <t>course dose</t>
  </si>
  <si>
    <t>J01XA05</t>
  </si>
  <si>
    <t>J01XB</t>
  </si>
  <si>
    <t>MU</t>
  </si>
  <si>
    <t>J01XB02</t>
  </si>
  <si>
    <t>J01XC</t>
  </si>
  <si>
    <t>J01XC01</t>
  </si>
  <si>
    <t>J01XD</t>
  </si>
  <si>
    <t>J01XD02</t>
  </si>
  <si>
    <t>J01XD03</t>
  </si>
  <si>
    <t>J01XE</t>
  </si>
  <si>
    <t>J01XE02</t>
  </si>
  <si>
    <t>J01XE03</t>
  </si>
  <si>
    <t>J01XE51</t>
  </si>
  <si>
    <t>J01XX</t>
  </si>
  <si>
    <t>J01XX02</t>
  </si>
  <si>
    <t>J01XX03</t>
  </si>
  <si>
    <t>J01XX04</t>
  </si>
  <si>
    <t>J01XX05</t>
  </si>
  <si>
    <t>hippurate</t>
  </si>
  <si>
    <t>mandelate</t>
  </si>
  <si>
    <t>J01XX06</t>
  </si>
  <si>
    <t>J01XX07</t>
  </si>
  <si>
    <t>J01XX09</t>
  </si>
  <si>
    <t>J01XX10</t>
  </si>
  <si>
    <t>J01XX11</t>
  </si>
  <si>
    <t>J01XX12</t>
  </si>
  <si>
    <t>J02</t>
  </si>
  <si>
    <t>ANTIMYCOTICS FOR SYSTEMIC USE</t>
  </si>
  <si>
    <t>J02A</t>
  </si>
  <si>
    <t>J02AA</t>
  </si>
  <si>
    <t>J02AA02</t>
  </si>
  <si>
    <t>J02AB</t>
  </si>
  <si>
    <t>J02AB01</t>
  </si>
  <si>
    <t>miconazole</t>
  </si>
  <si>
    <t>J02AC</t>
  </si>
  <si>
    <t>Triazole derivatives</t>
  </si>
  <si>
    <t>J02AC06</t>
  </si>
  <si>
    <t>oteseconazole</t>
  </si>
  <si>
    <t>J02AX</t>
  </si>
  <si>
    <t>Other antimycotics for systemic use</t>
  </si>
  <si>
    <t>J04</t>
  </si>
  <si>
    <t>ANTIMYCOBACTERIALS</t>
  </si>
  <si>
    <t>J04A</t>
  </si>
  <si>
    <t>DRUGS FOR TREATMENT OF TUBERCULOSIS</t>
  </si>
  <si>
    <t>J04AA</t>
  </si>
  <si>
    <t>Aminosalicylic acid and derivatives</t>
  </si>
  <si>
    <t>J04AA01</t>
  </si>
  <si>
    <t>4-aminosalicylic acid</t>
  </si>
  <si>
    <t>J04AA03</t>
  </si>
  <si>
    <t>calcium aminosalicylate</t>
  </si>
  <si>
    <t>J04AB</t>
  </si>
  <si>
    <t>J04AB03</t>
  </si>
  <si>
    <t>J04AB04</t>
  </si>
  <si>
    <t>rifabutin</t>
  </si>
  <si>
    <t>J04AB06</t>
  </si>
  <si>
    <t>enviomycin</t>
  </si>
  <si>
    <t>J04AB30</t>
  </si>
  <si>
    <t>capreomycin</t>
  </si>
  <si>
    <t>J04AC</t>
  </si>
  <si>
    <t>Hydrazides</t>
  </si>
  <si>
    <t>J04AC51</t>
  </si>
  <si>
    <t>isoniazid, combinations</t>
  </si>
  <si>
    <t>J04AD</t>
  </si>
  <si>
    <t>Thiocarbamide derivatives</t>
  </si>
  <si>
    <t>J04AD01</t>
  </si>
  <si>
    <t>protionamide</t>
  </si>
  <si>
    <t>J04AD02</t>
  </si>
  <si>
    <t>tiocarlide</t>
  </si>
  <si>
    <t>J04AK</t>
  </si>
  <si>
    <t>Other drugs for treatment of tuberculosis</t>
  </si>
  <si>
    <t>J04AK03</t>
  </si>
  <si>
    <t>terizidone</t>
  </si>
  <si>
    <t>J04AK04</t>
  </si>
  <si>
    <t>morinamide</t>
  </si>
  <si>
    <t>J04AK06</t>
  </si>
  <si>
    <t>delamanid</t>
  </si>
  <si>
    <t>J04AK07</t>
  </si>
  <si>
    <t>thioacetazone</t>
  </si>
  <si>
    <t>J04AK08</t>
  </si>
  <si>
    <t>pretomanid</t>
  </si>
  <si>
    <t>J04AM</t>
  </si>
  <si>
    <t>Combinations of drugs for treatment of tuberculosis</t>
  </si>
  <si>
    <t>J04AM01</t>
  </si>
  <si>
    <t>streptomycin and isoniazid</t>
  </si>
  <si>
    <t>J04AM02</t>
  </si>
  <si>
    <t>rifampicin and isoniazid</t>
  </si>
  <si>
    <t>J04AM03</t>
  </si>
  <si>
    <t>ethambutol and isoniazid</t>
  </si>
  <si>
    <t>J04AM04</t>
  </si>
  <si>
    <t>thioacetazone and isoniazid</t>
  </si>
  <si>
    <t>J04AM05</t>
  </si>
  <si>
    <t>rifampicin, pyrazinamide and isoniazid</t>
  </si>
  <si>
    <t>J04AM06</t>
  </si>
  <si>
    <t>rifampicin, pyrazinamide, ethambutol and isoniazid</t>
  </si>
  <si>
    <t>J04AM07</t>
  </si>
  <si>
    <t>rifampicin, ethambutol and isoniazid</t>
  </si>
  <si>
    <t>J04AM08</t>
  </si>
  <si>
    <t>isoniazid, sulfamethoxazole, trimethoprim and pyridoxine</t>
  </si>
  <si>
    <t>J05</t>
  </si>
  <si>
    <t>ANTIVIRALS FOR SYSTEMIC USE</t>
  </si>
  <si>
    <t>J05A</t>
  </si>
  <si>
    <t>DIRECT ACTING ANTIVIRALS</t>
  </si>
  <si>
    <t>J05AA</t>
  </si>
  <si>
    <t>Thiosemicarbazones</t>
  </si>
  <si>
    <t>J05AA01</t>
  </si>
  <si>
    <t>metisazone</t>
  </si>
  <si>
    <t>J05AB</t>
  </si>
  <si>
    <t>Nucleosides and nucleotides excl. reverse transcriptase inhibitors</t>
  </si>
  <si>
    <t>J05AB02</t>
  </si>
  <si>
    <t>idoxuridine</t>
  </si>
  <si>
    <t>J05AB03</t>
  </si>
  <si>
    <t>vidarabine</t>
  </si>
  <si>
    <t>J05AB13</t>
  </si>
  <si>
    <t>penciclovir</t>
  </si>
  <si>
    <t>J05AB15</t>
  </si>
  <si>
    <t>brivudine</t>
  </si>
  <si>
    <t>0.1</t>
  </si>
  <si>
    <t>J05AB17</t>
  </si>
  <si>
    <t>brincidofovir</t>
  </si>
  <si>
    <t>J05AC</t>
  </si>
  <si>
    <t>Cyclic amines</t>
  </si>
  <si>
    <t>J05AC02</t>
  </si>
  <si>
    <t>rimantadine</t>
  </si>
  <si>
    <t>J05AC03</t>
  </si>
  <si>
    <t>tromantadine</t>
  </si>
  <si>
    <t>J05AD</t>
  </si>
  <si>
    <t>Phosphonic acid derivatives</t>
  </si>
  <si>
    <t>J05AD01</t>
  </si>
  <si>
    <t>foscarnet</t>
  </si>
  <si>
    <t>J05AD02</t>
  </si>
  <si>
    <t>fosfonet</t>
  </si>
  <si>
    <t>J05AE</t>
  </si>
  <si>
    <t>Protease inhibitors</t>
  </si>
  <si>
    <t>J05AE01</t>
  </si>
  <si>
    <t>saquinavir</t>
  </si>
  <si>
    <t>J05AE02</t>
  </si>
  <si>
    <t>indinavir</t>
  </si>
  <si>
    <t>J05AE04</t>
  </si>
  <si>
    <t>nelfinavir</t>
  </si>
  <si>
    <t>J05AE05</t>
  </si>
  <si>
    <t>amprenavir</t>
  </si>
  <si>
    <t>J05AE07</t>
  </si>
  <si>
    <t>fosamprenavir</t>
  </si>
  <si>
    <t>J05AE09</t>
  </si>
  <si>
    <t>tipranavir</t>
  </si>
  <si>
    <t>refers to nirmatrelvir</t>
  </si>
  <si>
    <t>J05AF</t>
  </si>
  <si>
    <t>Nucleoside and nucleotide reverse transcriptase inhibitors</t>
  </si>
  <si>
    <t>J05AF02</t>
  </si>
  <si>
    <t>didanosine</t>
  </si>
  <si>
    <t>J05AF03</t>
  </si>
  <si>
    <t>zalcitabine</t>
  </si>
  <si>
    <t>J05AF04</t>
  </si>
  <si>
    <t>stavudine</t>
  </si>
  <si>
    <t>J05AF08</t>
  </si>
  <si>
    <t>adefovir dipivoxil</t>
  </si>
  <si>
    <t>J05AF12</t>
  </si>
  <si>
    <t>clevudine</t>
  </si>
  <si>
    <t>J05AG</t>
  </si>
  <si>
    <t>Non-nucleoside reverse transcriptase inhibitors</t>
  </si>
  <si>
    <t>J05AG02</t>
  </si>
  <si>
    <t>delavirdine</t>
  </si>
  <si>
    <t>J05AG04</t>
  </si>
  <si>
    <t>etravirine</t>
  </si>
  <si>
    <t>J05AG06</t>
  </si>
  <si>
    <t>doravirine</t>
  </si>
  <si>
    <t>J05AH</t>
  </si>
  <si>
    <t>Neuraminidase inhibitors</t>
  </si>
  <si>
    <t>J05AH01</t>
  </si>
  <si>
    <t>zanamivir</t>
  </si>
  <si>
    <t>J05AH03</t>
  </si>
  <si>
    <t>peramivir</t>
  </si>
  <si>
    <t>J05AH04</t>
  </si>
  <si>
    <t>laninamivir</t>
  </si>
  <si>
    <t>J05AJ</t>
  </si>
  <si>
    <t>Integrase inhibitors</t>
  </si>
  <si>
    <t>J05AJ02</t>
  </si>
  <si>
    <t>elvitegravir</t>
  </si>
  <si>
    <t>J05AJ04</t>
  </si>
  <si>
    <t>cabotegravir</t>
  </si>
  <si>
    <t>J05AP</t>
  </si>
  <si>
    <t>Antivirals for treatment of HCV infections</t>
  </si>
  <si>
    <t>J05AP02</t>
  </si>
  <si>
    <t>telaprevir</t>
  </si>
  <si>
    <t>J05AP03</t>
  </si>
  <si>
    <t>boceprevir</t>
  </si>
  <si>
    <t>J05AP04</t>
  </si>
  <si>
    <t>faldaprevir</t>
  </si>
  <si>
    <t>J05AP05</t>
  </si>
  <si>
    <t>simeprevir</t>
  </si>
  <si>
    <t>J05AP06</t>
  </si>
  <si>
    <t>asunaprevir</t>
  </si>
  <si>
    <t>J05AP07</t>
  </si>
  <si>
    <t>daclatasvir</t>
  </si>
  <si>
    <t>J05AP09</t>
  </si>
  <si>
    <t>dasabuvir</t>
  </si>
  <si>
    <t>J05AP10</t>
  </si>
  <si>
    <t>elbasvir</t>
  </si>
  <si>
    <t>J05AP11</t>
  </si>
  <si>
    <t>grazoprevir</t>
  </si>
  <si>
    <t>J05AP12</t>
  </si>
  <si>
    <t>coblopasvir</t>
  </si>
  <si>
    <t>J05AP51</t>
  </si>
  <si>
    <t>sofosbuvir and ledipasvir</t>
  </si>
  <si>
    <t>J05AP52</t>
  </si>
  <si>
    <t>dasabuvir, ombitasvir, paritaprevir and ritonavir</t>
  </si>
  <si>
    <t>J05AP53</t>
  </si>
  <si>
    <t>ombitasvir, paritaprevir and ritonavir</t>
  </si>
  <si>
    <t>J05AP54</t>
  </si>
  <si>
    <t>elbasvir and grazoprevir</t>
  </si>
  <si>
    <t>J05AP56</t>
  </si>
  <si>
    <t>sofosbuvir, velpatasvir and voxilaprevir</t>
  </si>
  <si>
    <t>J05AP57</t>
  </si>
  <si>
    <t>glecaprevir and pibrentasvir</t>
  </si>
  <si>
    <t>J05AP58</t>
  </si>
  <si>
    <t>daclatasvir, asunaprevir and beclabuvir</t>
  </si>
  <si>
    <t>J05AR</t>
  </si>
  <si>
    <t>Antivirals for treatment of HIV infections, combinations</t>
  </si>
  <si>
    <t>J05AR04</t>
  </si>
  <si>
    <t>zidovudine, lamivudine and abacavir</t>
  </si>
  <si>
    <t>J05AR07</t>
  </si>
  <si>
    <t>stavudine, lamivudine and nevirapine</t>
  </si>
  <si>
    <t>J05AR08</t>
  </si>
  <si>
    <t>emtricitabine, tenofovir disoproxil and rilpivirine</t>
  </si>
  <si>
    <t>J05AR09</t>
  </si>
  <si>
    <t>emtricitabine, tenofovir disoproxil, elvitegravir and cobicistat</t>
  </si>
  <si>
    <t>Refers to lopinavir</t>
  </si>
  <si>
    <t>J05AR12</t>
  </si>
  <si>
    <t>lamivudine and tenofovir disoproxil</t>
  </si>
  <si>
    <t>J05AR15</t>
  </si>
  <si>
    <t>atazanavir and cobicistat</t>
  </si>
  <si>
    <t>J05AR16</t>
  </si>
  <si>
    <t>lamivudine and raltegravir</t>
  </si>
  <si>
    <t>J05AR18</t>
  </si>
  <si>
    <t>emtricitabine, tenofovir alafenamide, elvitegravir and cobicistat</t>
  </si>
  <si>
    <t>J05AR19</t>
  </si>
  <si>
    <t>emtricitabine, tenofovir alafenamide and rilpivirine</t>
  </si>
  <si>
    <t>J05AR21</t>
  </si>
  <si>
    <t>dolutegravir and rilpivirine</t>
  </si>
  <si>
    <t>J05AR22</t>
  </si>
  <si>
    <t>emtricitabine, tenofovir alafenamide, darunavir and cobicistat</t>
  </si>
  <si>
    <t>J05AR23</t>
  </si>
  <si>
    <t>atazanavir and ritonavir</t>
  </si>
  <si>
    <t>Refers to atazanavir</t>
  </si>
  <si>
    <t>J05AR24</t>
  </si>
  <si>
    <t>lamivudine, tenofovir disoproxil and doravirine</t>
  </si>
  <si>
    <t>J05AR26</t>
  </si>
  <si>
    <t>darunavir and ritonavir</t>
  </si>
  <si>
    <t>J05AR27</t>
  </si>
  <si>
    <t>lamivudine, tenofovir disoproxil and dolutegravir</t>
  </si>
  <si>
    <t>J05AX</t>
  </si>
  <si>
    <t>Other antivirals</t>
  </si>
  <si>
    <t>J05AX01</t>
  </si>
  <si>
    <t>moroxydine</t>
  </si>
  <si>
    <t>J05AX02</t>
  </si>
  <si>
    <t>lysozyme</t>
  </si>
  <si>
    <t>J05AX05</t>
  </si>
  <si>
    <t>inosine pranobex</t>
  </si>
  <si>
    <t>J05AX06</t>
  </si>
  <si>
    <t>pleconaril</t>
  </si>
  <si>
    <t>J05AX07</t>
  </si>
  <si>
    <t>enfuvirtide</t>
  </si>
  <si>
    <t>J05AX09</t>
  </si>
  <si>
    <t>maraviroc</t>
  </si>
  <si>
    <t>J05AX10</t>
  </si>
  <si>
    <t>maribavir</t>
  </si>
  <si>
    <t>J05AX13</t>
  </si>
  <si>
    <t>umifenovir</t>
  </si>
  <si>
    <t>J05AX17</t>
  </si>
  <si>
    <t>enisamium iodide</t>
  </si>
  <si>
    <t>J05AX19</t>
  </si>
  <si>
    <t>tilorone</t>
  </si>
  <si>
    <t>J05AX21</t>
  </si>
  <si>
    <t>pentanedioic acid imidazolyl ethanamide</t>
  </si>
  <si>
    <t>J05AX23</t>
  </si>
  <si>
    <t>ibalizumab</t>
  </si>
  <si>
    <t>J05AX24</t>
  </si>
  <si>
    <t>tecovirimat</t>
  </si>
  <si>
    <t>J05AX26</t>
  </si>
  <si>
    <t>amenamevir</t>
  </si>
  <si>
    <t>J05AX28</t>
  </si>
  <si>
    <t>bulevirtide</t>
  </si>
  <si>
    <t>J05AX29</t>
  </si>
  <si>
    <t>fostemsavir</t>
  </si>
  <si>
    <t>J05AX31</t>
  </si>
  <si>
    <t>lenacapavir</t>
  </si>
  <si>
    <t>A</t>
  </si>
  <si>
    <t>A07</t>
  </si>
  <si>
    <t>ANTIDIARRHEALS, INTESTINAL ANTIINFLAMMATORY/ANTIINFECTIVE AGENTS</t>
  </si>
  <si>
    <t>A07A</t>
  </si>
  <si>
    <t>A07AA</t>
  </si>
  <si>
    <t>A07AA03</t>
  </si>
  <si>
    <t>A07AA04</t>
  </si>
  <si>
    <t>A07AA05</t>
  </si>
  <si>
    <t>A07AA06</t>
  </si>
  <si>
    <t>A07AA07</t>
  </si>
  <si>
    <t>A07AA08</t>
  </si>
  <si>
    <t>A07AA10</t>
  </si>
  <si>
    <t>A07AA11</t>
  </si>
  <si>
    <t>A07AA12</t>
  </si>
  <si>
    <t>A07AA13</t>
  </si>
  <si>
    <t>A07AA51</t>
  </si>
  <si>
    <t>A07AA54</t>
  </si>
  <si>
    <t>D</t>
  </si>
  <si>
    <t>DERMATOLOGICALS</t>
  </si>
  <si>
    <t>D01</t>
  </si>
  <si>
    <t>ANTIFUNGALS FOR DERMATOLOGICAL USE</t>
  </si>
  <si>
    <t>D01B</t>
  </si>
  <si>
    <t>ANTIFUNGALS FOR SYSTEMIC USE</t>
  </si>
  <si>
    <t>D01BA</t>
  </si>
  <si>
    <t>Antifungals for systemic use</t>
  </si>
  <si>
    <t>D01BA02</t>
  </si>
  <si>
    <t>terbinafine</t>
  </si>
  <si>
    <t>D01BA03</t>
  </si>
  <si>
    <t>fosravuconazole</t>
  </si>
  <si>
    <t>ANTIPARASITIC PRODUCTS, INSECTICIDES AND REPELLENTS</t>
  </si>
  <si>
    <t>P01</t>
  </si>
  <si>
    <t>ANTIPROTOZOALS</t>
  </si>
  <si>
    <t>P01A</t>
  </si>
  <si>
    <t>AGENTS AGAINST AMOEBIASIS AND OTHER PROTOZOAL DISEASES</t>
  </si>
  <si>
    <t>P01AB</t>
  </si>
  <si>
    <t>Nitroimidazole derivatives</t>
  </si>
  <si>
    <t>P01AB03</t>
  </si>
  <si>
    <t>P01AB04</t>
  </si>
  <si>
    <t>azanidazole</t>
  </si>
  <si>
    <t>P01AB05</t>
  </si>
  <si>
    <t>propenidazole</t>
  </si>
  <si>
    <t>P01AB06</t>
  </si>
  <si>
    <t>nimorazole</t>
  </si>
  <si>
    <t>P01AB07</t>
  </si>
  <si>
    <t>secnidazole</t>
  </si>
  <si>
    <t>P01AB51</t>
  </si>
  <si>
    <t>metronidazole, combinations</t>
  </si>
  <si>
    <t>P01AB52</t>
  </si>
  <si>
    <t>metronidazole and diloxanide</t>
  </si>
  <si>
    <t>P01B</t>
  </si>
  <si>
    <t>ANTIMALARIALS</t>
  </si>
  <si>
    <t>P01BA</t>
  </si>
  <si>
    <t>Aminoquinolines</t>
  </si>
  <si>
    <t>base</t>
  </si>
  <si>
    <t>P01BA06</t>
  </si>
  <si>
    <t>amodiaquine</t>
  </si>
  <si>
    <t>Temp DDDThai จากมติที่ประชุม 22/8/2022</t>
  </si>
  <si>
    <t>P01BB</t>
  </si>
  <si>
    <t>Biguanides</t>
  </si>
  <si>
    <t>P01BB01</t>
  </si>
  <si>
    <t>proguanil</t>
  </si>
  <si>
    <t>hydrochloride, (prophylactic daily dose)</t>
  </si>
  <si>
    <t>P01BB02</t>
  </si>
  <si>
    <t>cycloguanil embonate</t>
  </si>
  <si>
    <t>P01BB51</t>
  </si>
  <si>
    <t>proguanil, combinations</t>
  </si>
  <si>
    <t>P01BB52</t>
  </si>
  <si>
    <t>chloroquine and proguanil</t>
  </si>
  <si>
    <t>P01BC</t>
  </si>
  <si>
    <t>Methanolquinolines</t>
  </si>
  <si>
    <t>P01BC02</t>
  </si>
  <si>
    <t>mefloquine</t>
  </si>
  <si>
    <t>P01BD</t>
  </si>
  <si>
    <t>Diaminopyrimidines</t>
  </si>
  <si>
    <t>P01BD01</t>
  </si>
  <si>
    <t>pyrimethamine</t>
  </si>
  <si>
    <t>P01BD51</t>
  </si>
  <si>
    <t>pyrimethamine, combinations</t>
  </si>
  <si>
    <t>Refers to pyrimethamine</t>
  </si>
  <si>
    <t>P01BE</t>
  </si>
  <si>
    <t>Artemisinin and derivatives, plain</t>
  </si>
  <si>
    <t>P01BE01</t>
  </si>
  <si>
    <t>artemisinin</t>
  </si>
  <si>
    <t>P01BE02</t>
  </si>
  <si>
    <t>artemether</t>
  </si>
  <si>
    <t>P01BE04</t>
  </si>
  <si>
    <t>artemotil</t>
  </si>
  <si>
    <t>P01BE05</t>
  </si>
  <si>
    <t>artenimol</t>
  </si>
  <si>
    <t>P01BF</t>
  </si>
  <si>
    <t>Artemisinin and derivatives, combinations</t>
  </si>
  <si>
    <t>Refers to arthemether</t>
  </si>
  <si>
    <t>P01BF02</t>
  </si>
  <si>
    <t>artesunate and mefloquine</t>
  </si>
  <si>
    <t>P01BF03</t>
  </si>
  <si>
    <t>artesunate and amodiaquine</t>
  </si>
  <si>
    <t>P01BF04</t>
  </si>
  <si>
    <t>artesunate, sulfalene and pyrimethamine</t>
  </si>
  <si>
    <t>P01BF06</t>
  </si>
  <si>
    <t>artesunate and pyronaridine</t>
  </si>
  <si>
    <t>P01BF07</t>
  </si>
  <si>
    <t>artemisinin and piperaquine</t>
  </si>
  <si>
    <t>P01BF08</t>
  </si>
  <si>
    <t>artemisinin and naphthoquine</t>
  </si>
  <si>
    <t>P01BF09</t>
  </si>
  <si>
    <t>artesunate, sulfadoxine and pyrimethamine</t>
  </si>
  <si>
    <t>P01BX</t>
  </si>
  <si>
    <t>Other antimalarials</t>
  </si>
  <si>
    <t>P01BX01</t>
  </si>
  <si>
    <t>halofantrine</t>
  </si>
  <si>
    <t>P01BX02</t>
  </si>
  <si>
    <t>arterolane and piperaquine</t>
  </si>
  <si>
    <t>XXXXXXXXX</t>
  </si>
  <si>
    <t>A07AA0001</t>
  </si>
  <si>
    <t>P01BX0001</t>
  </si>
  <si>
    <t>pyronaridine</t>
  </si>
  <si>
    <t>ATC name</t>
  </si>
  <si>
    <t>Grand Total</t>
  </si>
  <si>
    <t>ตาราง 3-2</t>
  </si>
  <si>
    <t>ตาราง 3-3</t>
  </si>
  <si>
    <t>ตาราง 3-4</t>
  </si>
  <si>
    <t xml:space="preserve">แผนภาพ 3-1 </t>
  </si>
  <si>
    <t>แผนภาพ 3-2</t>
  </si>
  <si>
    <t>แผนภาพ 3-3</t>
  </si>
  <si>
    <t>แผนภาพ 3-4</t>
  </si>
  <si>
    <t>แผนภาพ 3-5</t>
  </si>
  <si>
    <t>แผนภาพ 3-6</t>
  </si>
  <si>
    <t>สัดส่วนการบริโภคของ human antibacterial for systemic use (J01) จำแนกตามกลุ่ม ATC ระดับที่ 3</t>
  </si>
  <si>
    <t>แผนภาพ 3-7</t>
  </si>
  <si>
    <t>แผนภาพ 3-8</t>
  </si>
  <si>
    <t>แผนภาพ 3-9</t>
  </si>
  <si>
    <t>แผนภาพ 3-10</t>
  </si>
  <si>
    <t>แผนภาพ 3-11</t>
  </si>
  <si>
    <t>แผนภาพ 3-12</t>
  </si>
  <si>
    <t>แผนภาพ 3-13</t>
  </si>
  <si>
    <t>แผนภาพ 3-14</t>
  </si>
  <si>
    <t>แผนภาพ 3-15</t>
  </si>
  <si>
    <t>แผนภาพ 3-16</t>
  </si>
  <si>
    <t>สรุปปริมาณการบริโภคยาต้านจุลชีพที่เป็นยาสำหรับสัตว์เพื่อการบริโภค</t>
  </si>
  <si>
    <t>แผนภาพ 3-17</t>
  </si>
  <si>
    <t>แผนภาพ 3-18</t>
  </si>
  <si>
    <t>แผนภาพ 3-19</t>
  </si>
  <si>
    <t>แผนภาพ 3-20</t>
  </si>
  <si>
    <t>แผนภาพ 3-21</t>
  </si>
  <si>
    <t>แผนภาพ 3-22</t>
  </si>
  <si>
    <t>แผนภาพ 3-23</t>
  </si>
  <si>
    <t>ตาราง 4-1</t>
  </si>
  <si>
    <t>สรุปปริมาณการบริโภคยาต้านจุลชีพที่เป็นยาสำหรับมนุษย์และสัตว์เพื่อการบริโภค</t>
  </si>
  <si>
    <t>1. Core set</t>
  </si>
  <si>
    <t>1.1 Antibacterials (J01)</t>
  </si>
  <si>
    <t>1.2 Antibiotics for alimentary tract (A07AA)</t>
  </si>
  <si>
    <t>1.3 Nitroimidazole derivatives for protozoal diseases (P01AB)</t>
  </si>
  <si>
    <t>2. Optional list</t>
  </si>
  <si>
    <t>2.1 Antifungals (J02)</t>
  </si>
  <si>
    <t>2.2 Antimycotics (D01BA)</t>
  </si>
  <si>
    <t>2.3 Antimycobacterials for treatment of tuberculosis (J04A)</t>
  </si>
  <si>
    <t>2.4 Antimalarials (P01B)</t>
  </si>
  <si>
    <t>2.5 Antivirals (J05)</t>
  </si>
  <si>
    <t>2017</t>
  </si>
  <si>
    <t>2018</t>
  </si>
  <si>
    <t>2019</t>
  </si>
  <si>
    <t>2020</t>
  </si>
  <si>
    <t>2021</t>
  </si>
  <si>
    <t>2022</t>
  </si>
  <si>
    <t>ปริมาณการบริโภคของยาต้านจุลชีพ 10 อันดับแรกในกลุ่ม antivirals พ.ศ. 2565</t>
  </si>
  <si>
    <t>Access</t>
  </si>
  <si>
    <t>Watch</t>
  </si>
  <si>
    <t>Reserve</t>
  </si>
  <si>
    <t>non-CIAs</t>
  </si>
  <si>
    <t>Critically important antimicrobials</t>
  </si>
  <si>
    <t>High Priority</t>
  </si>
  <si>
    <t>Highest Priority</t>
  </si>
  <si>
    <t>A. Highest priority</t>
  </si>
  <si>
    <t>B. High priority</t>
  </si>
  <si>
    <t>ตาราง ก-1</t>
  </si>
  <si>
    <t>ตาราง ข-1</t>
  </si>
  <si>
    <t>ตาราง ข-2</t>
  </si>
  <si>
    <t>ตาราง ข-3</t>
  </si>
  <si>
    <t>ตาราง ข-4</t>
  </si>
  <si>
    <t>ตาราง ข-5</t>
  </si>
  <si>
    <t>ตาราง ข-6</t>
  </si>
  <si>
    <t>ตาราง ข-7</t>
  </si>
  <si>
    <t>ตาราง ข-8</t>
  </si>
  <si>
    <t>ตาราง ข-9</t>
  </si>
  <si>
    <t>ตาราง ค-1</t>
  </si>
  <si>
    <t>ตาราง ค-2</t>
  </si>
  <si>
    <t>ตาราง ค-3</t>
  </si>
  <si>
    <t>ตาราง ค-4</t>
  </si>
  <si>
    <t>ตาราง ค-5</t>
  </si>
  <si>
    <t>ตาราง ง-1</t>
  </si>
  <si>
    <t>ตาราง ง-2</t>
  </si>
  <si>
    <t>Indicator (data source)</t>
  </si>
  <si>
    <t>Human consumption</t>
  </si>
  <si>
    <t>Veterinary antimicrobial consumption</t>
  </si>
  <si>
    <t>Target (2021)</t>
  </si>
  <si>
    <t>Column1</t>
  </si>
  <si>
    <t>Unit</t>
  </si>
  <si>
    <t>Change from baseline (2017)</t>
  </si>
  <si>
    <t>Quantity</t>
  </si>
  <si>
    <t>tonnes</t>
  </si>
  <si>
    <t>Consumption (Tonnes of API)</t>
  </si>
  <si>
    <t>2017 (baseline)</t>
  </si>
  <si>
    <t>2018 (change from 2017)</t>
  </si>
  <si>
    <t>2019 (change from 2017)</t>
  </si>
  <si>
    <t>2020 (change from 2017)</t>
  </si>
  <si>
    <t>2021 (change from 2017)</t>
  </si>
  <si>
    <t>2022 (change from 2017)</t>
  </si>
  <si>
    <t>%Change</t>
  </si>
  <si>
    <t>ATC group level 3</t>
  </si>
  <si>
    <t>ATC group level 4</t>
  </si>
  <si>
    <t>Consumption (DDD/1,000 inhabitants/day)</t>
  </si>
  <si>
    <t>Aminoglycosides</t>
  </si>
  <si>
    <t>Penicillins (aminopenicillins with betalactamase inhibitors)</t>
  </si>
  <si>
    <t>Penicillins (aminopenicillins)</t>
  </si>
  <si>
    <t>Cephalosporins (3rd, 4th and 5th generation)</t>
  </si>
  <si>
    <t>Macrolides and ketolides</t>
  </si>
  <si>
    <t>Quinolones and fluoroquinolones</t>
  </si>
  <si>
    <t>Column3</t>
  </si>
  <si>
    <t>Target (2027)</t>
  </si>
  <si>
    <t/>
  </si>
  <si>
    <t>AWaRe category and name antimicrobial</t>
  </si>
  <si>
    <t>Category of human critically important  antimicrobials</t>
  </si>
  <si>
    <t></t>
  </si>
  <si>
    <t>Ansamycins</t>
  </si>
  <si>
    <t>Carbapenems and other penems</t>
  </si>
  <si>
    <t>Drugs used solely to treat tuberculosis or other mycobacterial diseases</t>
  </si>
  <si>
    <t>Glycylcyclines</t>
  </si>
  <si>
    <t>Oxazolidinones</t>
  </si>
  <si>
    <t>Penicillins (antipseudomonal)</t>
  </si>
  <si>
    <t>Glycopeptides and lipoglycopeptides</t>
  </si>
  <si>
    <t>2023</t>
  </si>
  <si>
    <t>J01DC52</t>
  </si>
  <si>
    <t>cefuroxime and beta-lactamase inhibitor</t>
  </si>
  <si>
    <t>Refers to cefuroxime</t>
  </si>
  <si>
    <t>J01DD58</t>
  </si>
  <si>
    <t>J01DE51</t>
  </si>
  <si>
    <t>cefepime and beta-lactamase inhibitor</t>
  </si>
  <si>
    <t>J01RA16</t>
  </si>
  <si>
    <t>cefixime and azithromycin</t>
  </si>
  <si>
    <t>P*</t>
  </si>
  <si>
    <t>lipid formulations</t>
  </si>
  <si>
    <t>J02AX07</t>
  </si>
  <si>
    <t>ibrexafungerp</t>
  </si>
  <si>
    <t>J02AX08</t>
  </si>
  <si>
    <t>rezafungin acetate</t>
  </si>
  <si>
    <t>J05AE16</t>
  </si>
  <si>
    <t>ensitrelvir</t>
  </si>
  <si>
    <t>J05AP13</t>
  </si>
  <si>
    <t>ravidasvir</t>
  </si>
  <si>
    <t>J05AR28</t>
  </si>
  <si>
    <t>stavudine and lamivudine</t>
  </si>
  <si>
    <t>as sodium salt</t>
  </si>
  <si>
    <t>QJ01DC52</t>
  </si>
  <si>
    <t>QJ01DD58</t>
  </si>
  <si>
    <t>cefixime and beta-lactamase inhibitor</t>
  </si>
  <si>
    <t>QJ01DE51</t>
  </si>
  <si>
    <t>QJ01RA16</t>
  </si>
  <si>
    <t>2023 (change from 2017)</t>
  </si>
  <si>
    <t>Category of critically important  antimicrobials</t>
  </si>
  <si>
    <t>ปรับปรุงตามมติที่ประชุม HPSR-AMR วันที่ 22 กันยายน 2568 ให้นำรายการทะเบียนที่ไม่ใช่สถานะคงอยู่ออกจากแผนภาพ</t>
  </si>
  <si>
    <t>*ทะเบียนตำรับยาเพื่อการส่งออกเท่านั้นจะถูกหักออกจากรายการดังกล่าว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</si>
</sst>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charset val="222"/>
      <scheme val="minor"/>
    </font>
    <font>
      <sz val="11"/>
      <color rgb="FFFF0000"/>
      <name val="Aptos Narrow"/>
      <family val="2"/>
      <charset val="222"/>
      <scheme val="minor"/>
    </font>
    <font>
      <b/>
      <sz val="16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0" fillId="0" borderId="0" xfId="2" applyFont="1"/>
    <xf numFmtId="10" fontId="0" fillId="0" borderId="0" xfId="2" applyNumberFormat="1" applyFont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2" xfId="0" applyBorder="1"/>
    <xf numFmtId="43" fontId="0" fillId="0" borderId="2" xfId="1" applyFont="1" applyBorder="1"/>
    <xf numFmtId="0" fontId="2" fillId="0" borderId="2" xfId="1" applyNumberFormat="1" applyFont="1" applyBorder="1" applyAlignment="1">
      <alignment horizontal="left" indent="1"/>
    </xf>
    <xf numFmtId="0" fontId="2" fillId="0" borderId="2" xfId="0" applyFont="1" applyBorder="1"/>
    <xf numFmtId="0" fontId="6" fillId="0" borderId="0" xfId="0" applyFont="1"/>
    <xf numFmtId="2" fontId="2" fillId="0" borderId="6" xfId="0" applyNumberFormat="1" applyFont="1" applyBorder="1" applyAlignment="1">
      <alignment horizontal="center"/>
    </xf>
    <xf numFmtId="43" fontId="6" fillId="0" borderId="0" xfId="1" applyFont="1"/>
    <xf numFmtId="43" fontId="2" fillId="0" borderId="6" xfId="1" applyFont="1" applyBorder="1" applyAlignment="1">
      <alignment horizontal="center"/>
    </xf>
    <xf numFmtId="2" fontId="6" fillId="0" borderId="0" xfId="1" applyNumberFormat="1" applyFont="1"/>
    <xf numFmtId="0" fontId="2" fillId="0" borderId="6" xfId="0" applyFont="1" applyBorder="1"/>
    <xf numFmtId="2" fontId="2" fillId="0" borderId="6" xfId="1" applyNumberFormat="1" applyFont="1" applyBorder="1"/>
    <xf numFmtId="43" fontId="2" fillId="0" borderId="0" xfId="1" applyFont="1"/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4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2" fillId="0" borderId="0" xfId="0" applyNumberFormat="1" applyFont="1"/>
    <xf numFmtId="2" fontId="6" fillId="0" borderId="0" xfId="0" applyNumberFormat="1" applyFont="1"/>
    <xf numFmtId="2" fontId="2" fillId="0" borderId="7" xfId="0" applyNumberFormat="1" applyFont="1" applyBorder="1"/>
    <xf numFmtId="2" fontId="2" fillId="0" borderId="7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5" xfId="1" applyNumberFormat="1" applyFont="1" applyBorder="1" applyAlignment="1">
      <alignment horizontal="center"/>
    </xf>
    <xf numFmtId="2" fontId="2" fillId="0" borderId="9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43" fontId="2" fillId="0" borderId="8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3"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5" formatCode="\&lt;0.0\1"/>
    </dxf>
    <dxf>
      <numFmt numFmtId="166" formatCode="\-"/>
    </dxf>
    <dxf>
      <numFmt numFmtId="165" formatCode="\&lt;0.0\1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6" formatCode="\-"/>
    </dxf>
    <dxf>
      <numFmt numFmtId="167" formatCode="&quot;&lt;0.01&quot;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166" formatCode="\-"/>
    </dxf>
    <dxf>
      <numFmt numFmtId="165" formatCode="\&lt;0.0\1"/>
    </dxf>
    <dxf>
      <numFmt numFmtId="3" formatCode="#,##0"/>
    </dxf>
    <dxf>
      <numFmt numFmtId="13" formatCode="0%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charset val="222"/>
        <scheme val="minor"/>
      </font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22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tx>
            <c:strRef>
              <c:f>'แผนภาพ 3-2 - 3-13'!$C$88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6-4342-A49B-5A0156D14B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6-4342-A49B-5A0156D14B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6-4342-A49B-5A0156D14B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6-4342-A49B-5A0156D14B9E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'แผนภาพ 3-2 - 3-13'!$A$89:$B$91</c:f>
              <c:multiLvlStrCache>
                <c:ptCount val="3"/>
                <c:lvl>
                  <c:pt idx="1">
                    <c:v>High Priority</c:v>
                  </c:pt>
                  <c:pt idx="2">
                    <c:v>Highest Priority</c:v>
                  </c:pt>
                </c:lvl>
                <c:lvl>
                  <c:pt idx="0">
                    <c:v>non-CIAs</c:v>
                  </c:pt>
                  <c:pt idx="1">
                    <c:v>Critically important antimicrobials</c:v>
                  </c:pt>
                  <c:pt idx="2">
                    <c:v>Critically important antimicrobials</c:v>
                  </c:pt>
                </c:lvl>
              </c:multiLvlStrCache>
            </c:multiLvlStrRef>
          </c:cat>
          <c:val>
            <c:numRef>
              <c:f>'แผนภาพ 3-2 - 3-13'!$C$89:$C$91</c:f>
              <c:numCache>
                <c:formatCode>General</c:formatCode>
                <c:ptCount val="3"/>
                <c:pt idx="0">
                  <c:v>34.084619295599722</c:v>
                </c:pt>
                <c:pt idx="1">
                  <c:v>14.07238537182104</c:v>
                </c:pt>
                <c:pt idx="2">
                  <c:v>6.9595666039583373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8-4A9C-B0F6-F06E74D0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%DID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F6-4614-BB64-F7190F620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F6-4614-BB64-F7190F620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F6-4614-BB64-F7190F620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F6-4614-BB64-F7190F620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F6-4614-BB64-F7190F620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8F6-4614-BB64-F7190F620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F6-4614-BB64-F7190F620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8F6-4614-BB64-F7190F6206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8F6-4614-BB64-F7190F62069C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J01A</c:v>
              </c:pt>
              <c:pt idx="1">
                <c:v>J01B</c:v>
              </c:pt>
              <c:pt idx="2">
                <c:v>J01C</c:v>
              </c:pt>
              <c:pt idx="3">
                <c:v>J01D</c:v>
              </c:pt>
              <c:pt idx="4">
                <c:v>J01E</c:v>
              </c:pt>
              <c:pt idx="5">
                <c:v>J01F</c:v>
              </c:pt>
              <c:pt idx="6">
                <c:v>J01G</c:v>
              </c:pt>
              <c:pt idx="7">
                <c:v>J01M</c:v>
              </c:pt>
              <c:pt idx="8">
                <c:v>J01X</c:v>
              </c:pt>
            </c:strLit>
          </c:cat>
          <c:val>
            <c:numLit>
              <c:formatCode>General</c:formatCode>
              <c:ptCount val="9"/>
              <c:pt idx="0">
                <c:v>0.1408752334093086</c:v>
              </c:pt>
              <c:pt idx="1">
                <c:v>1.356079587375419E-3</c:v>
              </c:pt>
              <c:pt idx="2">
                <c:v>0.50632187232219761</c:v>
              </c:pt>
              <c:pt idx="3">
                <c:v>5.2676077251415293E-2</c:v>
              </c:pt>
              <c:pt idx="4">
                <c:v>2.8467867666963884E-2</c:v>
              </c:pt>
              <c:pt idx="5">
                <c:v>0.10555816497090453</c:v>
              </c:pt>
              <c:pt idx="6">
                <c:v>1.8289246495458954E-3</c:v>
              </c:pt>
              <c:pt idx="7">
                <c:v>0.13074645806179894</c:v>
              </c:pt>
              <c:pt idx="8">
                <c:v>3.2169322080489809E-2</c:v>
              </c:pt>
            </c:numLit>
          </c:val>
          <c:extLst>
            <c:ext xmlns:c16="http://schemas.microsoft.com/office/drawing/2014/chart" uri="{C3380CC4-5D6E-409C-BE32-E72D297353CC}">
              <c16:uniqueId val="{00000012-F8F6-4614-BB64-F7190F62069C}"/>
            </c:ext>
          </c:extLst>
        </c:ser>
        <c:ser>
          <c:idx val="1"/>
          <c:order val="1"/>
          <c:tx>
            <c:v>Consumption (tonnes)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8F6-4614-BB64-F7190F620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8F6-4614-BB64-F7190F620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8F6-4614-BB64-F7190F620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8F6-4614-BB64-F7190F620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8F6-4614-BB64-F7190F620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8F6-4614-BB64-F7190F620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8F6-4614-BB64-F7190F620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8F6-4614-BB64-F7190F6206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8F6-4614-BB64-F7190F6206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J01A</c:v>
              </c:pt>
              <c:pt idx="1">
                <c:v>J01B</c:v>
              </c:pt>
              <c:pt idx="2">
                <c:v>J01C</c:v>
              </c:pt>
              <c:pt idx="3">
                <c:v>J01D</c:v>
              </c:pt>
              <c:pt idx="4">
                <c:v>J01E</c:v>
              </c:pt>
              <c:pt idx="5">
                <c:v>J01F</c:v>
              </c:pt>
              <c:pt idx="6">
                <c:v>J01G</c:v>
              </c:pt>
              <c:pt idx="7">
                <c:v>J01M</c:v>
              </c:pt>
              <c:pt idx="8">
                <c:v>J01X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F8F6-4614-BB64-F7190F62069C}"/>
            </c:ext>
          </c:extLst>
        </c:ser>
        <c:ser>
          <c:idx val="2"/>
          <c:order val="2"/>
          <c:tx>
            <c:v>Consumption (DDD/1,000 inhabitants/day)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8F6-4614-BB64-F7190F620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F8F6-4614-BB64-F7190F620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F8F6-4614-BB64-F7190F620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F8F6-4614-BB64-F7190F620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F8F6-4614-BB64-F7190F620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F8F6-4614-BB64-F7190F620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F8F6-4614-BB64-F7190F620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F8F6-4614-BB64-F7190F6206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F8F6-4614-BB64-F7190F6206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J01A</c:v>
              </c:pt>
              <c:pt idx="1">
                <c:v>J01B</c:v>
              </c:pt>
              <c:pt idx="2">
                <c:v>J01C</c:v>
              </c:pt>
              <c:pt idx="3">
                <c:v>J01D</c:v>
              </c:pt>
              <c:pt idx="4">
                <c:v>J01E</c:v>
              </c:pt>
              <c:pt idx="5">
                <c:v>J01F</c:v>
              </c:pt>
              <c:pt idx="6">
                <c:v>J01G</c:v>
              </c:pt>
              <c:pt idx="7">
                <c:v>J01M</c:v>
              </c:pt>
              <c:pt idx="8">
                <c:v>J01X</c:v>
              </c:pt>
            </c:strLit>
          </c:cat>
          <c:val>
            <c:numLit>
              <c:formatCode>General</c:formatCode>
              <c:ptCount val="9"/>
              <c:pt idx="0">
                <c:v>3.970320959011699</c:v>
              </c:pt>
              <c:pt idx="1">
                <c:v>3.8218720761237793E-2</c:v>
              </c:pt>
              <c:pt idx="2">
                <c:v>14.269792447094783</c:v>
              </c:pt>
              <c:pt idx="3">
                <c:v>1.4845826941216915</c:v>
              </c:pt>
              <c:pt idx="4">
                <c:v>0.80231683682910393</c:v>
              </c:pt>
              <c:pt idx="5">
                <c:v>2.9749714313595166</c:v>
              </c:pt>
              <c:pt idx="6">
                <c:v>5.1545028127459216E-2</c:v>
              </c:pt>
              <c:pt idx="7">
                <c:v>3.6848592204355741</c:v>
              </c:pt>
              <c:pt idx="8">
                <c:v>0.90663582662732978</c:v>
              </c:pt>
            </c:numLit>
          </c:val>
          <c:extLst>
            <c:ext xmlns:c16="http://schemas.microsoft.com/office/drawing/2014/chart" uri="{C3380CC4-5D6E-409C-BE32-E72D297353CC}">
              <c16:uniqueId val="{00000038-F8F6-4614-BB64-F7190F6206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voriconazole</c:v>
              </c:pt>
              <c:pt idx="1">
                <c:v>fluconazole</c:v>
              </c:pt>
              <c:pt idx="2">
                <c:v>griseofulvin</c:v>
              </c:pt>
              <c:pt idx="3">
                <c:v>itraconazole</c:v>
              </c:pt>
              <c:pt idx="4">
                <c:v>ketoconazole</c:v>
              </c:pt>
            </c:strLit>
          </c:cat>
          <c:val>
            <c:numLit>
              <c:formatCode>General</c:formatCode>
              <c:ptCount val="5"/>
              <c:pt idx="0">
                <c:v>2.432981296069198E-2</c:v>
              </c:pt>
              <c:pt idx="1">
                <c:v>0.28558190574701148</c:v>
              </c:pt>
              <c:pt idx="2">
                <c:v>0.32702049214712314</c:v>
              </c:pt>
              <c:pt idx="3">
                <c:v>0.33977123280879312</c:v>
              </c:pt>
              <c:pt idx="4">
                <c:v>1.4508366234438919</c:v>
              </c:pt>
            </c:numLit>
          </c:val>
          <c:extLst>
            <c:ext xmlns:c16="http://schemas.microsoft.com/office/drawing/2014/chart" uri="{C3380CC4-5D6E-409C-BE32-E72D297353CC}">
              <c16:uniqueId val="{00000000-2145-48C0-8889-7ADCED03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7769743"/>
        <c:axId val="1047775151"/>
      </c:barChart>
      <c:catAx>
        <c:axId val="1047769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775151"/>
        <c:crosses val="autoZero"/>
        <c:auto val="1"/>
        <c:lblAlgn val="ctr"/>
        <c:lblOffset val="100"/>
        <c:noMultiLvlLbl val="0"/>
      </c:catAx>
      <c:valAx>
        <c:axId val="1047775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DDD/1,000 inhabitants/day (DID)</a:t>
                </a:r>
                <a:endParaRPr lang="th-TH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76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abacavir</c:v>
              </c:pt>
              <c:pt idx="1">
                <c:v>oseltamivir</c:v>
              </c:pt>
              <c:pt idx="2">
                <c:v>tenofovir disoproxil and emtricitabine</c:v>
              </c:pt>
              <c:pt idx="3">
                <c:v>efavirenz</c:v>
              </c:pt>
              <c:pt idx="4">
                <c:v>emtricitabine, tenofovir disoproxil and efavirenz</c:v>
              </c:pt>
              <c:pt idx="5">
                <c:v>emtricitabine</c:v>
              </c:pt>
              <c:pt idx="6">
                <c:v>tenofovir alafenamide</c:v>
              </c:pt>
              <c:pt idx="7">
                <c:v>lamivudine</c:v>
              </c:pt>
              <c:pt idx="8">
                <c:v>tenofovir disoproxil</c:v>
              </c:pt>
              <c:pt idx="9">
                <c:v>dolutegravir</c:v>
              </c:pt>
            </c:strLit>
          </c:cat>
          <c:val>
            <c:numLit>
              <c:formatCode>General</c:formatCode>
              <c:ptCount val="10"/>
              <c:pt idx="0">
                <c:v>0.23214694422538756</c:v>
              </c:pt>
              <c:pt idx="1">
                <c:v>0.27218503774746194</c:v>
              </c:pt>
              <c:pt idx="2">
                <c:v>0.30043957787362369</c:v>
              </c:pt>
              <c:pt idx="3">
                <c:v>0.38336171046200596</c:v>
              </c:pt>
              <c:pt idx="4">
                <c:v>0.67299863629779799</c:v>
              </c:pt>
              <c:pt idx="5">
                <c:v>0.7153740960300411</c:v>
              </c:pt>
              <c:pt idx="6">
                <c:v>0.97060493335624709</c:v>
              </c:pt>
              <c:pt idx="7">
                <c:v>4.9277622242461332</c:v>
              </c:pt>
              <c:pt idx="8">
                <c:v>5.4626412006445078</c:v>
              </c:pt>
              <c:pt idx="9">
                <c:v>6.0425411426125866</c:v>
              </c:pt>
            </c:numLit>
          </c:val>
          <c:extLst>
            <c:ext xmlns:c16="http://schemas.microsoft.com/office/drawing/2014/chart" uri="{C3380CC4-5D6E-409C-BE32-E72D297353CC}">
              <c16:uniqueId val="{00000000-1279-44F8-90BF-07D6B8CF0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29335360"/>
        <c:axId val="1920131888"/>
      </c:barChart>
      <c:catAx>
        <c:axId val="192933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131888"/>
        <c:crosses val="autoZero"/>
        <c:auto val="1"/>
        <c:lblAlgn val="ctr"/>
        <c:lblOffset val="100"/>
        <c:noMultiLvlLbl val="0"/>
      </c:catAx>
      <c:valAx>
        <c:axId val="192013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DDD/1,000 inhabitants/day (DID)</a:t>
                </a:r>
                <a:endParaRPr lang="th-TH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33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rifampicin and isoniazid</c:v>
              </c:pt>
              <c:pt idx="1">
                <c:v>sodium aminosalicylate</c:v>
              </c:pt>
              <c:pt idx="2">
                <c:v>cycloserine</c:v>
              </c:pt>
              <c:pt idx="3">
                <c:v>ethionamide</c:v>
              </c:pt>
              <c:pt idx="4">
                <c:v>pyrazinamide</c:v>
              </c:pt>
              <c:pt idx="5">
                <c:v>ethambutol</c:v>
              </c:pt>
              <c:pt idx="6">
                <c:v>rifampicin</c:v>
              </c:pt>
              <c:pt idx="7">
                <c:v>isoniazid</c:v>
              </c:pt>
            </c:strLit>
          </c:cat>
          <c:val>
            <c:numLit>
              <c:formatCode>General</c:formatCode>
              <c:ptCount val="8"/>
              <c:pt idx="0">
                <c:v>9.0462350420643802E-6</c:v>
              </c:pt>
              <c:pt idx="1">
                <c:v>4.7040422218734773E-4</c:v>
              </c:pt>
              <c:pt idx="2">
                <c:v>1.126557803905084E-3</c:v>
              </c:pt>
              <c:pt idx="3">
                <c:v>4.4591907934016014E-3</c:v>
              </c:pt>
              <c:pt idx="4">
                <c:v>0.14679627143925938</c:v>
              </c:pt>
              <c:pt idx="5">
                <c:v>0.26999543877129384</c:v>
              </c:pt>
              <c:pt idx="6">
                <c:v>0.45747878063454533</c:v>
              </c:pt>
              <c:pt idx="7">
                <c:v>0.74591032580509919</c:v>
              </c:pt>
            </c:numLit>
          </c:val>
          <c:extLst>
            <c:ext xmlns:c16="http://schemas.microsoft.com/office/drawing/2014/chart" uri="{C3380CC4-5D6E-409C-BE32-E72D297353CC}">
              <c16:uniqueId val="{00000000-374E-48FD-B238-4A9BCD0370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47782639"/>
        <c:axId val="1047784719"/>
      </c:barChart>
      <c:catAx>
        <c:axId val="1047782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784719"/>
        <c:crosses val="autoZero"/>
        <c:auto val="1"/>
        <c:lblAlgn val="ctr"/>
        <c:lblOffset val="100"/>
        <c:noMultiLvlLbl val="0"/>
      </c:catAx>
      <c:valAx>
        <c:axId val="1047784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DDD/1,000 inhabitants/day (DID)</a:t>
                </a:r>
                <a:endParaRPr lang="th-TH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78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B-4B8B-8FF9-13AADF0C6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AB-4B8B-8FF9-13AADF0C6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AB-4B8B-8FF9-13AADF0C6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AB-4B8B-8FF9-13AADF0C65D0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'แผนภาพ 3-14 - 3-23'!$A$95:$B$97</c:f>
              <c:multiLvlStrCache>
                <c:ptCount val="3"/>
                <c:lvl>
                  <c:pt idx="1">
                    <c:v>Highest Priority</c:v>
                  </c:pt>
                  <c:pt idx="2">
                    <c:v>High Priority</c:v>
                  </c:pt>
                </c:lvl>
                <c:lvl>
                  <c:pt idx="0">
                    <c:v>non-CIAs</c:v>
                  </c:pt>
                  <c:pt idx="1">
                    <c:v>Critically important antimicrobials</c:v>
                  </c:pt>
                  <c:pt idx="2">
                    <c:v>Critically important antimicrobials</c:v>
                  </c:pt>
                </c:lvl>
              </c:multiLvlStrCache>
            </c:multiLvlStrRef>
          </c:cat>
          <c:val>
            <c:numRef>
              <c:f>'แผนภาพ 3-14 - 3-23'!$C$95:$C$97</c:f>
              <c:numCache>
                <c:formatCode>General</c:formatCode>
                <c:ptCount val="3"/>
                <c:pt idx="0">
                  <c:v>955.7430958427218</c:v>
                </c:pt>
                <c:pt idx="1">
                  <c:v>274.27495808181675</c:v>
                </c:pt>
                <c:pt idx="2">
                  <c:v>802.87449224189209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2-4F7C-A4B1-420E057DC9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4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84569237513938"/>
          <c:y val="0.33556829665747734"/>
          <c:w val="0.28679066866518454"/>
          <c:h val="0.32886309563986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61658232146035E-2"/>
          <c:y val="0.11026382953223143"/>
          <c:w val="0.85735312671361652"/>
          <c:h val="0.5938501808185136"/>
        </c:manualLayout>
      </c:layout>
      <c:scatterChart>
        <c:scatterStyle val="lineMarker"/>
        <c:varyColors val="0"/>
        <c:ser>
          <c:idx val="0"/>
          <c:order val="0"/>
          <c:tx>
            <c:v>QJ01CA04 amoxicillin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75.142556000727296</c:v>
              </c:pt>
              <c:pt idx="1">
                <c:v>1538.1476885231807</c:v>
              </c:pt>
              <c:pt idx="2">
                <c:v>954.78025853799352</c:v>
              </c:pt>
              <c:pt idx="3">
                <c:v>1075.7419989376101</c:v>
              </c:pt>
              <c:pt idx="4">
                <c:v>1040.7421194086601</c:v>
              </c:pt>
              <c:pt idx="5">
                <c:v>833.93845425243762</c:v>
              </c:pt>
              <c:pt idx="6">
                <c:v>759.10031905245489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0E8-4AA2-A5FA-0912C4942EE0}"/>
            </c:ext>
          </c:extLst>
        </c:ser>
        <c:ser>
          <c:idx val="1"/>
          <c:order val="1"/>
          <c:tx>
            <c:v>QJ01AA03 chlortetracycline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350.27864253994255</c:v>
              </c:pt>
              <c:pt idx="1">
                <c:v>313.16349810751387</c:v>
              </c:pt>
              <c:pt idx="2">
                <c:v>341.59397330560876</c:v>
              </c:pt>
              <c:pt idx="3">
                <c:v>439.27422332182419</c:v>
              </c:pt>
              <c:pt idx="4">
                <c:v>368.55779003568551</c:v>
              </c:pt>
              <c:pt idx="5">
                <c:v>97.449224342375771</c:v>
              </c:pt>
              <c:pt idx="6">
                <c:v>331.22552110569563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0E8-4AA2-A5FA-0912C4942EE0}"/>
            </c:ext>
          </c:extLst>
        </c:ser>
        <c:ser>
          <c:idx val="2"/>
          <c:order val="2"/>
          <c:tx>
            <c:v>QA07AA93 bacitracin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69.328493165784835</c:v>
              </c:pt>
              <c:pt idx="1">
                <c:v>106.86910408503741</c:v>
              </c:pt>
              <c:pt idx="2">
                <c:v>140.29018959435626</c:v>
              </c:pt>
              <c:pt idx="3">
                <c:v>350.64334350302681</c:v>
              </c:pt>
              <c:pt idx="4">
                <c:v>263.01717372134038</c:v>
              </c:pt>
              <c:pt idx="5">
                <c:v>115.36483686067018</c:v>
              </c:pt>
              <c:pt idx="6">
                <c:v>281.6275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10E8-4AA2-A5FA-0912C4942EE0}"/>
            </c:ext>
          </c:extLst>
        </c:ser>
        <c:ser>
          <c:idx val="3"/>
          <c:order val="3"/>
          <c:tx>
            <c:v>QJ01XQ01 tiamulin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50.841344134934729</c:v>
              </c:pt>
              <c:pt idx="1">
                <c:v>440.19101894986005</c:v>
              </c:pt>
              <c:pt idx="2">
                <c:v>276.08765393641454</c:v>
              </c:pt>
              <c:pt idx="3">
                <c:v>351.09245882160644</c:v>
              </c:pt>
              <c:pt idx="4">
                <c:v>305.03412612170439</c:v>
              </c:pt>
              <c:pt idx="5">
                <c:v>246.27496928992625</c:v>
              </c:pt>
              <c:pt idx="6">
                <c:v>157.9432896866297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10E8-4AA2-A5FA-0912C4942EE0}"/>
            </c:ext>
          </c:extLst>
        </c:ser>
        <c:ser>
          <c:idx val="4"/>
          <c:order val="4"/>
          <c:tx>
            <c:v>QJ01FA91 tilmicosin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58.979287478965318</c:v>
              </c:pt>
              <c:pt idx="1">
                <c:v>122.39967696148804</c:v>
              </c:pt>
              <c:pt idx="2">
                <c:v>124.70771285906025</c:v>
              </c:pt>
              <c:pt idx="3">
                <c:v>197.10889875274626</c:v>
              </c:pt>
              <c:pt idx="4">
                <c:v>193.53177657251271</c:v>
              </c:pt>
              <c:pt idx="5">
                <c:v>132.54326997902297</c:v>
              </c:pt>
              <c:pt idx="6">
                <c:v>109.5115470626434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10E8-4AA2-A5FA-0912C4942EE0}"/>
            </c:ext>
          </c:extLst>
        </c:ser>
        <c:ser>
          <c:idx val="5"/>
          <c:order val="5"/>
          <c:tx>
            <c:v>QJ01AA02 doxycycline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126.26225381211007</c:v>
              </c:pt>
              <c:pt idx="1">
                <c:v>106.41537092875646</c:v>
              </c:pt>
              <c:pt idx="2">
                <c:v>99.536370977261086</c:v>
              </c:pt>
              <c:pt idx="3">
                <c:v>111.815869293766</c:v>
              </c:pt>
              <c:pt idx="4">
                <c:v>124.30795694332402</c:v>
              </c:pt>
              <c:pt idx="5">
                <c:v>112.48885621559633</c:v>
              </c:pt>
              <c:pt idx="6">
                <c:v>87.661345592844043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0E8-4AA2-A5FA-0912C4942EE0}"/>
            </c:ext>
          </c:extLst>
        </c:ser>
        <c:ser>
          <c:idx val="6"/>
          <c:order val="6"/>
          <c:tx>
            <c:v>QA07AA10 colistin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2.8453907161350602</c:v>
              </c:pt>
              <c:pt idx="1">
                <c:v>171.49546829567916</c:v>
              </c:pt>
              <c:pt idx="2">
                <c:v>141.716115365664</c:v>
              </c:pt>
              <c:pt idx="3">
                <c:v>201.19106379608021</c:v>
              </c:pt>
              <c:pt idx="4">
                <c:v>263.72576608441352</c:v>
              </c:pt>
              <c:pt idx="5">
                <c:v>154.72668256643198</c:v>
              </c:pt>
              <c:pt idx="6">
                <c:v>76.103733820124916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10E8-4AA2-A5FA-0912C4942EE0}"/>
            </c:ext>
          </c:extLst>
        </c:ser>
        <c:ser>
          <c:idx val="7"/>
          <c:order val="7"/>
          <c:tx>
            <c:v>QJ01FA90 tylosin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1480.2979999262118</c:v>
              </c:pt>
              <c:pt idx="1">
                <c:v>104.52091226829816</c:v>
              </c:pt>
              <c:pt idx="2">
                <c:v>66.895647226023343</c:v>
              </c:pt>
              <c:pt idx="3">
                <c:v>63.104623540199732</c:v>
              </c:pt>
              <c:pt idx="4">
                <c:v>122.54044597906262</c:v>
              </c:pt>
              <c:pt idx="5">
                <c:v>37.425410724233195</c:v>
              </c:pt>
              <c:pt idx="6">
                <c:v>54.853180810446872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10E8-4AA2-A5FA-0912C4942EE0}"/>
            </c:ext>
          </c:extLst>
        </c:ser>
        <c:ser>
          <c:idx val="8"/>
          <c:order val="8"/>
          <c:tx>
            <c:v>QA07AX91 halquinol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485.04659999999996</c:v>
              </c:pt>
              <c:pt idx="1">
                <c:v>588.46212000000003</c:v>
              </c:pt>
              <c:pt idx="2">
                <c:v>113.274</c:v>
              </c:pt>
              <c:pt idx="3">
                <c:v>170.56199999999998</c:v>
              </c:pt>
              <c:pt idx="4">
                <c:v>263.988</c:v>
              </c:pt>
              <c:pt idx="5">
                <c:v>386.89799999999997</c:v>
              </c:pt>
              <c:pt idx="6">
                <c:v>36.72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10E8-4AA2-A5FA-0912C4942EE0}"/>
            </c:ext>
          </c:extLst>
        </c:ser>
        <c:ser>
          <c:idx val="9"/>
          <c:order val="9"/>
          <c:tx>
            <c:v>QJ01EQ10 sulfadiazine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18.538003209999999</c:v>
              </c:pt>
              <c:pt idx="1">
                <c:v>24.393611916666671</c:v>
              </c:pt>
              <c:pt idx="2">
                <c:v>27.592984999999999</c:v>
              </c:pt>
              <c:pt idx="3">
                <c:v>12.821444999999997</c:v>
              </c:pt>
              <c:pt idx="4">
                <c:v>18.9598242</c:v>
              </c:pt>
              <c:pt idx="5">
                <c:v>2.6907399999999999</c:v>
              </c:pt>
              <c:pt idx="6">
                <c:v>29.765752500000001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10E8-4AA2-A5FA-0912C4942EE0}"/>
            </c:ext>
          </c:extLst>
        </c:ser>
        <c:ser>
          <c:idx val="10"/>
          <c:order val="10"/>
          <c:tx>
            <c:v>QJ01AA06 oxytetracycline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54.697228757902636</c:v>
              </c:pt>
              <c:pt idx="1">
                <c:v>42.071260979546665</c:v>
              </c:pt>
              <c:pt idx="2">
                <c:v>34.258302214395975</c:v>
              </c:pt>
              <c:pt idx="3">
                <c:v>38.324507787773328</c:v>
              </c:pt>
              <c:pt idx="4">
                <c:v>48.369396256303745</c:v>
              </c:pt>
              <c:pt idx="5">
                <c:v>36.726011426274859</c:v>
              </c:pt>
              <c:pt idx="6">
                <c:v>22.611133593891527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10E8-4AA2-A5FA-0912C4942EE0}"/>
            </c:ext>
          </c:extLst>
        </c:ser>
        <c:ser>
          <c:idx val="11"/>
          <c:order val="11"/>
          <c:tx>
            <c:v>QA07AA01 neomycin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39.052831369643357</c:v>
              </c:pt>
              <c:pt idx="1">
                <c:v>56.991497683991341</c:v>
              </c:pt>
              <c:pt idx="2">
                <c:v>45.675307675039498</c:v>
              </c:pt>
              <c:pt idx="3">
                <c:v>42.067769752775774</c:v>
              </c:pt>
              <c:pt idx="4">
                <c:v>46.413617545807128</c:v>
              </c:pt>
              <c:pt idx="5">
                <c:v>29.707222489347561</c:v>
              </c:pt>
              <c:pt idx="6">
                <c:v>20.795858137223824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10E8-4AA2-A5FA-0912C4942EE0}"/>
            </c:ext>
          </c:extLst>
        </c:ser>
        <c:ser>
          <c:idx val="12"/>
          <c:order val="12"/>
          <c:tx>
            <c:v>QJ01EQ03 sulfadimidine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delete val="1"/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1442.0664425683146</c:v>
              </c:pt>
              <c:pt idx="1">
                <c:v>12.370861180242519</c:v>
              </c:pt>
              <c:pt idx="2">
                <c:v>8.8785218474309548</c:v>
              </c:pt>
              <c:pt idx="3">
                <c:v>9.940734770474787</c:v>
              </c:pt>
              <c:pt idx="4">
                <c:v>10.900202015651361</c:v>
              </c:pt>
              <c:pt idx="5">
                <c:v>6.388631252081538</c:v>
              </c:pt>
              <c:pt idx="6">
                <c:v>1.18194429926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10E8-4AA2-A5FA-0912C4942EE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871352336"/>
        <c:axId val="1254443008"/>
      </c:scatterChart>
      <c:valAx>
        <c:axId val="871352336"/>
        <c:scaling>
          <c:orientation val="minMax"/>
          <c:max val="2023"/>
          <c:min val="201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443008"/>
        <c:crosses val="autoZero"/>
        <c:crossBetween val="midCat"/>
        <c:majorUnit val="1"/>
        <c:minorUnit val="0.5"/>
      </c:valAx>
      <c:valAx>
        <c:axId val="125444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(tonnes)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352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tonnes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8333333333333331E-3"/>
                  <c:y val="-0.454186189093510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4359.5450830425343</c:v>
              </c:pt>
              <c:pt idx="1">
                <c:v>3815.8006848688992</c:v>
              </c:pt>
              <c:pt idx="2">
                <c:v>2566.3400329701262</c:v>
              </c:pt>
              <c:pt idx="3">
                <c:v>3244.0708120153968</c:v>
              </c:pt>
              <c:pt idx="4">
                <c:v>3302.2436005220766</c:v>
              </c:pt>
              <c:pt idx="5">
                <c:v>2335.7876882633936</c:v>
              </c:pt>
              <c:pt idx="6">
                <c:v>2070.8929911429186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59A-4B60-A393-63670E12368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977233056"/>
        <c:axId val="1100543248"/>
      </c:scatterChart>
      <c:valAx>
        <c:axId val="977233056"/>
        <c:scaling>
          <c:orientation val="minMax"/>
          <c:max val="2023"/>
          <c:min val="201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543248"/>
        <c:crosses val="autoZero"/>
        <c:crossBetween val="midCat"/>
        <c:majorUnit val="1"/>
        <c:minorUnit val="0.5"/>
      </c:valAx>
      <c:valAx>
        <c:axId val="1100543248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(tonnes)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233056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QA07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597.93131525156321</c:v>
              </c:pt>
              <c:pt idx="1">
                <c:v>924.98319006470786</c:v>
              </c:pt>
              <c:pt idx="2">
                <c:v>441.51861263505975</c:v>
              </c:pt>
              <c:pt idx="3">
                <c:v>765.3249770518828</c:v>
              </c:pt>
              <c:pt idx="4">
                <c:v>844.09705735156103</c:v>
              </c:pt>
              <c:pt idx="5">
                <c:v>693.08704191644961</c:v>
              </c:pt>
              <c:pt idx="6">
                <c:v>419.24709195734874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0-4E25-9EAA-8BBAAD4DC317}"/>
            </c:ext>
          </c:extLst>
        </c:ser>
        <c:ser>
          <c:idx val="1"/>
          <c:order val="1"/>
          <c:tx>
            <c:v>QG01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0.24048</c:v>
              </c:pt>
              <c:pt idx="1">
                <c:v>0.27129599999999998</c:v>
              </c:pt>
              <c:pt idx="2">
                <c:v>0.13795199999999999</c:v>
              </c:pt>
              <c:pt idx="3">
                <c:v>6.7391999999999994E-2</c:v>
              </c:pt>
              <c:pt idx="4">
                <c:v>0</c:v>
              </c:pt>
              <c:pt idx="5">
                <c:v>0.45743999999999996</c:v>
              </c:pt>
              <c:pt idx="6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0-4E25-9EAA-8BBAAD4DC317}"/>
            </c:ext>
          </c:extLst>
        </c:ser>
        <c:ser>
          <c:idx val="2"/>
          <c:order val="2"/>
          <c:tx>
            <c:v>QG51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2.5249999999999999E-3</c:v>
              </c:pt>
              <c:pt idx="2">
                <c:v>1.4599999999999999E-3</c:v>
              </c:pt>
              <c:pt idx="3">
                <c:v>1.15E-3</c:v>
              </c:pt>
              <c:pt idx="4">
                <c:v>2.3649999999999999E-3</c:v>
              </c:pt>
              <c:pt idx="5">
                <c:v>2.5899999999999999E-3</c:v>
              </c:pt>
              <c:pt idx="6">
                <c:v>1.9449999999999999E-3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0-4E25-9EAA-8BBAAD4DC317}"/>
            </c:ext>
          </c:extLst>
        </c:ser>
        <c:ser>
          <c:idx val="3"/>
          <c:order val="3"/>
          <c:tx>
            <c:v>QJ01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3760.6628792954789</c:v>
              </c:pt>
              <c:pt idx="1">
                <c:v>2889.4828304741209</c:v>
              </c:pt>
              <c:pt idx="2">
                <c:v>2124.2246708782468</c:v>
              </c:pt>
              <c:pt idx="3">
                <c:v>2477.8738096101197</c:v>
              </c:pt>
              <c:pt idx="4">
                <c:v>2457.6521972531064</c:v>
              </c:pt>
              <c:pt idx="5">
                <c:v>1641.7305785253336</c:v>
              </c:pt>
              <c:pt idx="6">
                <c:v>1651.4171242333034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20-4E25-9EAA-8BBAAD4DC317}"/>
            </c:ext>
          </c:extLst>
        </c:ser>
        <c:ser>
          <c:idx val="4"/>
          <c:order val="4"/>
          <c:tx>
            <c:v>QJ51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0.71040849548981744</c:v>
              </c:pt>
              <c:pt idx="1">
                <c:v>1.060843330069497</c:v>
              </c:pt>
              <c:pt idx="2">
                <c:v>0.45733745681899635</c:v>
              </c:pt>
              <c:pt idx="3">
                <c:v>0.80348335339550703</c:v>
              </c:pt>
              <c:pt idx="4">
                <c:v>0.49198091740861505</c:v>
              </c:pt>
              <c:pt idx="5">
                <c:v>0.51003782160828914</c:v>
              </c:pt>
              <c:pt idx="6">
                <c:v>0.22682995226526675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620-4E25-9EAA-8BBAAD4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853951"/>
        <c:axId val="1584853119"/>
      </c:lineChart>
      <c:catAx>
        <c:axId val="1584853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853119"/>
        <c:crosses val="autoZero"/>
        <c:auto val="1"/>
        <c:lblAlgn val="ctr"/>
        <c:lblOffset val="100"/>
        <c:noMultiLvlLbl val="0"/>
      </c:catAx>
      <c:valAx>
        <c:axId val="158485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(tonnes)</a:t>
                </a:r>
                <a:endParaRPr 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85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Cephalosporins (3rd, 4th and 5th generation)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1.1247929999999999</c:v>
              </c:pt>
              <c:pt idx="1">
                <c:v>2.0556477350000004</c:v>
              </c:pt>
              <c:pt idx="2">
                <c:v>1.6884076299999999</c:v>
              </c:pt>
              <c:pt idx="3">
                <c:v>3.7324561749999998</c:v>
              </c:pt>
              <c:pt idx="4">
                <c:v>2.2471685249999998</c:v>
              </c:pt>
              <c:pt idx="5">
                <c:v>0.97856897499999995</c:v>
              </c:pt>
              <c:pt idx="6">
                <c:v>4.2627030800000005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5D-40B4-85D7-4EE1EF92FD8D}"/>
            </c:ext>
          </c:extLst>
        </c:ser>
        <c:ser>
          <c:idx val="1"/>
          <c:order val="1"/>
          <c:tx>
            <c:v>Macrolides and ketolides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1562.8735028038527</c:v>
              </c:pt>
              <c:pt idx="1">
                <c:v>267.73609030721747</c:v>
              </c:pt>
              <c:pt idx="2">
                <c:v>243.42183973230934</c:v>
              </c:pt>
              <c:pt idx="3">
                <c:v>297.04098921328563</c:v>
              </c:pt>
              <c:pt idx="4">
                <c:v>366.93270362756954</c:v>
              </c:pt>
              <c:pt idx="5">
                <c:v>213.73001183203925</c:v>
              </c:pt>
              <c:pt idx="6">
                <c:v>166.48370966169179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5D-40B4-85D7-4EE1EF92FD8D}"/>
            </c:ext>
          </c:extLst>
        </c:ser>
        <c:ser>
          <c:idx val="2"/>
          <c:order val="2"/>
          <c:tx>
            <c:v>Polymyxins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2.9751868553526801</c:v>
              </c:pt>
              <c:pt idx="1">
                <c:v>171.64802058874292</c:v>
              </c:pt>
              <c:pt idx="2">
                <c:v>141.84404976868831</c:v>
              </c:pt>
              <c:pt idx="3">
                <c:v>201.28324448559371</c:v>
              </c:pt>
              <c:pt idx="4">
                <c:v>263.77279632488035</c:v>
              </c:pt>
              <c:pt idx="5">
                <c:v>154.73116819233596</c:v>
              </c:pt>
              <c:pt idx="6">
                <c:v>76.357363525088772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F5D-40B4-85D7-4EE1EF92FD8D}"/>
            </c:ext>
          </c:extLst>
        </c:ser>
        <c:ser>
          <c:idx val="3"/>
          <c:order val="3"/>
          <c:tx>
            <c:v>Quinolones and fluoroquinolones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3.9978309999999997</c:v>
              </c:pt>
              <c:pt idx="1">
                <c:v>37.892720918000002</c:v>
              </c:pt>
              <c:pt idx="2">
                <c:v>44.019036303212424</c:v>
              </c:pt>
              <c:pt idx="3">
                <c:v>38.340087623999992</c:v>
              </c:pt>
              <c:pt idx="4">
                <c:v>45.733276063212415</c:v>
              </c:pt>
              <c:pt idx="5">
                <c:v>26.433908049999999</c:v>
              </c:pt>
              <c:pt idx="6">
                <c:v>29.189043128212425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5D-40B4-85D7-4EE1EF92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425055"/>
        <c:axId val="1582422143"/>
      </c:lineChart>
      <c:catAx>
        <c:axId val="1582425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422143"/>
        <c:crosses val="autoZero"/>
        <c:auto val="1"/>
        <c:lblAlgn val="ctr"/>
        <c:lblOffset val="100"/>
        <c:noMultiLvlLbl val="0"/>
      </c:catAx>
      <c:valAx>
        <c:axId val="158242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Consumption  (tonnes)</a:t>
                </a:r>
                <a:endParaRPr 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42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Aminoglycosides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56.770286796818993</c:v>
              </c:pt>
              <c:pt idx="1">
                <c:v>87.366805221560028</c:v>
              </c:pt>
              <c:pt idx="2">
                <c:v>81.626191530458456</c:v>
              </c:pt>
              <c:pt idx="3">
                <c:v>82.579473331339457</c:v>
              </c:pt>
              <c:pt idx="4">
                <c:v>96.599293613570381</c:v>
              </c:pt>
              <c:pt idx="5">
                <c:v>48.222374955533894</c:v>
              </c:pt>
              <c:pt idx="6">
                <c:v>36.673237421737298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1BF-4FC3-A93C-5F8A4180EF56}"/>
            </c:ext>
          </c:extLst>
        </c:ser>
        <c:ser>
          <c:idx val="1"/>
          <c:order val="1"/>
          <c:tx>
            <c:v>Penicillins (aminopenicillins with betalactamase inhibitors)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0.82599990000000012</c:v>
              </c:pt>
              <c:pt idx="1">
                <c:v>0.86006134999999995</c:v>
              </c:pt>
              <c:pt idx="2">
                <c:v>1.1074551000000001</c:v>
              </c:pt>
              <c:pt idx="3">
                <c:v>1.4516404500000002</c:v>
              </c:pt>
              <c:pt idx="4">
                <c:v>1.5966076999999999</c:v>
              </c:pt>
              <c:pt idx="5">
                <c:v>1.6308333999999998</c:v>
              </c:pt>
              <c:pt idx="6">
                <c:v>1.3914633999999999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BF-4FC3-A93C-5F8A4180EF56}"/>
            </c:ext>
          </c:extLst>
        </c:ser>
        <c:ser>
          <c:idx val="2"/>
          <c:order val="2"/>
          <c:tx>
            <c:v>Penicillins (aminopenicillins)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75.370866625927292</c:v>
              </c:pt>
              <c:pt idx="1">
                <c:v>1539.7422575973808</c:v>
              </c:pt>
              <c:pt idx="2">
                <c:v>956.03182169479339</c:v>
              </c:pt>
              <c:pt idx="3">
                <c:v>1077.1229159568102</c:v>
              </c:pt>
              <c:pt idx="4">
                <c:v>1041.8418080818601</c:v>
              </c:pt>
              <c:pt idx="5">
                <c:v>834.01927060923754</c:v>
              </c:pt>
              <c:pt idx="6">
                <c:v>759.39999929725502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1BF-4FC3-A93C-5F8A4180EF56}"/>
            </c:ext>
          </c:extLst>
        </c:ser>
        <c:ser>
          <c:idx val="3"/>
          <c:order val="3"/>
          <c:tx>
            <c:v>Phosphonic acid derivatives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9.9724799999999991</c:v>
              </c:pt>
              <c:pt idx="1">
                <c:v>6.2210399999999995</c:v>
              </c:pt>
              <c:pt idx="2">
                <c:v>4.8451199999999996</c:v>
              </c:pt>
              <c:pt idx="3">
                <c:v>7.5734399999999997</c:v>
              </c:pt>
              <c:pt idx="4">
                <c:v>10.960319999999999</c:v>
              </c:pt>
              <c:pt idx="5">
                <c:v>0</c:v>
              </c:pt>
              <c:pt idx="6">
                <c:v>8.01248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1BF-4FC3-A93C-5F8A4180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174991"/>
        <c:axId val="1593179151"/>
      </c:lineChart>
      <c:catAx>
        <c:axId val="15931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179151"/>
        <c:crosses val="autoZero"/>
        <c:auto val="1"/>
        <c:lblAlgn val="ctr"/>
        <c:lblOffset val="100"/>
        <c:noMultiLvlLbl val="0"/>
      </c:catAx>
      <c:valAx>
        <c:axId val="159317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(tonnes)</a:t>
                </a:r>
                <a:endParaRPr 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17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DID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3825018076644975E-2"/>
                  <c:y val="-0.378021401171007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53.443786326911045</c:v>
              </c:pt>
              <c:pt idx="1">
                <c:v>49.188567312075172</c:v>
              </c:pt>
              <c:pt idx="2">
                <c:v>50.480906336739018</c:v>
              </c:pt>
              <c:pt idx="3">
                <c:v>45.082529510083774</c:v>
              </c:pt>
              <c:pt idx="4">
                <c:v>35.48923840875225</c:v>
              </c:pt>
              <c:pt idx="5">
                <c:v>39.36951650957748</c:v>
              </c:pt>
              <c:pt idx="6">
                <c:v>55.116571271379101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374-40BB-87A6-73496D4763A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00708287"/>
        <c:axId val="358980703"/>
      </c:scatterChart>
      <c:valAx>
        <c:axId val="300708287"/>
        <c:scaling>
          <c:orientation val="minMax"/>
          <c:max val="2023"/>
          <c:min val="201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980703"/>
        <c:crosses val="autoZero"/>
        <c:crossBetween val="midCat"/>
        <c:majorUnit val="1"/>
        <c:minorUnit val="0.5"/>
      </c:valAx>
      <c:valAx>
        <c:axId val="358980703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(DID)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708287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High Priority Aminoglycosides</c:v>
              </c:pt>
              <c:pt idx="1">
                <c:v>High Priority Penicillins (aminopenicillins with betalactamase inhibitors)</c:v>
              </c:pt>
              <c:pt idx="2">
                <c:v>High Priority Penicillins (aminopenicillins)</c:v>
              </c:pt>
              <c:pt idx="3">
                <c:v>High Priority Phosphonic acid derivatives</c:v>
              </c:pt>
              <c:pt idx="4">
                <c:v>Highest Priority Cephalosporins (3rd, 4th and 5th generation)</c:v>
              </c:pt>
              <c:pt idx="5">
                <c:v>Highest Priority Macrolides and ketolides</c:v>
              </c:pt>
              <c:pt idx="6">
                <c:v>Highest Priority Polymyxins</c:v>
              </c:pt>
              <c:pt idx="7">
                <c:v>Highest Priority Quinolones and fluoroquinolones</c:v>
              </c:pt>
            </c:strLit>
          </c:cat>
          <c:val>
            <c:numLit>
              <c:formatCode>General</c:formatCode>
              <c:ptCount val="8"/>
              <c:pt idx="0">
                <c:v>36.673237421737291</c:v>
              </c:pt>
              <c:pt idx="1">
                <c:v>1.3914634000000001</c:v>
              </c:pt>
              <c:pt idx="2">
                <c:v>759.39999929725491</c:v>
              </c:pt>
              <c:pt idx="3">
                <c:v>8.01248</c:v>
              </c:pt>
              <c:pt idx="4">
                <c:v>4.2627030799999988</c:v>
              </c:pt>
              <c:pt idx="5">
                <c:v>166.48370966169179</c:v>
              </c:pt>
              <c:pt idx="6">
                <c:v>76.357363525088758</c:v>
              </c:pt>
              <c:pt idx="7">
                <c:v>29.189043128212418</c:v>
              </c:pt>
            </c:numLit>
          </c:val>
          <c:extLst>
            <c:ext xmlns:c16="http://schemas.microsoft.com/office/drawing/2014/chart" uri="{C3380CC4-5D6E-409C-BE32-E72D297353CC}">
              <c16:uniqueId val="{00000000-5E42-482D-882E-D70804AFAB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26209551"/>
        <c:axId val="326217455"/>
      </c:barChart>
      <c:catAx>
        <c:axId val="326209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217455"/>
        <c:crosses val="autoZero"/>
        <c:auto val="1"/>
        <c:lblAlgn val="ctr"/>
        <c:lblOffset val="100"/>
        <c:noMultiLvlLbl val="0"/>
      </c:catAx>
      <c:valAx>
        <c:axId val="32621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20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7.3578572065866141E-2"/>
              <c:y val="3.98550656416067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-7.3578572065866148E-3"/>
              <c:y val="2.39130393849640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2.9431428826346459E-2"/>
              <c:y val="-3.985506564160692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-3.9241905101795281E-2"/>
              <c:y val="7.971013128321385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8431392779654747E-2"/>
              <c:y val="2.6558266716098702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7399797757622272"/>
              <c:y val="3.0352155446819545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61300711280468"/>
                  <c:h val="3.4032521777629332E-2"/>
                </c:manualLayout>
              </c15:layout>
            </c:ext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8431392779654747E-2"/>
              <c:y val="2.6558266716098702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7399797757622272"/>
              <c:y val="3.0352155446819545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61300711280468"/>
                  <c:h val="3.4032521777629332E-2"/>
                </c:manualLayout>
              </c15:layout>
            </c:ext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Sum of Amount-AI (tonnes)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1F-438C-8265-B0B44F1314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1F-438C-8265-B0B44F1314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1F-438C-8265-B0B44F1314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1F-438C-8265-B0B44F1314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1F-438C-8265-B0B44F1314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1F-438C-8265-B0B44F1314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1F-438C-8265-B0B44F13141E}"/>
              </c:ext>
            </c:extLst>
          </c:dPt>
          <c:dLbls>
            <c:dLbl>
              <c:idx val="1"/>
              <c:layout>
                <c:manualLayout>
                  <c:x val="4.8431392779654747E-2"/>
                  <c:y val="2.65582667160987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1F-438C-8265-B0B44F13141E}"/>
                </c:ext>
              </c:extLst>
            </c:dLbl>
            <c:dLbl>
              <c:idx val="2"/>
              <c:layout>
                <c:manualLayout>
                  <c:x val="0.37399797757622272"/>
                  <c:y val="3.035215544681954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300711280468"/>
                      <c:h val="3.40325217776293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11F-438C-8265-B0B44F1314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Premix</c:v>
              </c:pt>
              <c:pt idx="1">
                <c:v>Others</c:v>
              </c:pt>
              <c:pt idx="2">
                <c:v>Intramammary</c:v>
              </c:pt>
              <c:pt idx="3">
                <c:v>Injection</c:v>
              </c:pt>
              <c:pt idx="4">
                <c:v>Oral solution</c:v>
              </c:pt>
              <c:pt idx="5">
                <c:v>Oral powder</c:v>
              </c:pt>
            </c:strLit>
          </c:cat>
          <c:val>
            <c:numLit>
              <c:formatCode>General</c:formatCode>
              <c:ptCount val="6"/>
              <c:pt idx="0">
                <c:v>1085.1579889123277</c:v>
              </c:pt>
              <c:pt idx="1">
                <c:v>0.13849142527263553</c:v>
              </c:pt>
              <c:pt idx="2">
                <c:v>0.22682995226526675</c:v>
              </c:pt>
              <c:pt idx="3">
                <c:v>61.741427418309399</c:v>
              </c:pt>
              <c:pt idx="4">
                <c:v>29.175561149255582</c:v>
              </c:pt>
              <c:pt idx="5">
                <c:v>894.45269228548648</c:v>
              </c:pt>
            </c:numLit>
          </c:val>
          <c:extLst>
            <c:ext xmlns:c16="http://schemas.microsoft.com/office/drawing/2014/chart" uri="{C3380CC4-5D6E-409C-BE32-E72D297353CC}">
              <c16:uniqueId val="{0000000E-811F-438C-8265-B0B44F13141E}"/>
            </c:ext>
          </c:extLst>
        </c:ser>
        <c:ser>
          <c:idx val="1"/>
          <c:order val="1"/>
          <c:tx>
            <c:v>Sum of Amount-AI (tonnes)2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11F-438C-8265-B0B44F1314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811F-438C-8265-B0B44F1314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811F-438C-8265-B0B44F1314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811F-438C-8265-B0B44F1314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811F-438C-8265-B0B44F1314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811F-438C-8265-B0B44F131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Premix</c:v>
              </c:pt>
              <c:pt idx="1">
                <c:v>Others</c:v>
              </c:pt>
              <c:pt idx="2">
                <c:v>Intramammary</c:v>
              </c:pt>
              <c:pt idx="3">
                <c:v>Injection</c:v>
              </c:pt>
              <c:pt idx="4">
                <c:v>Oral solution</c:v>
              </c:pt>
              <c:pt idx="5">
                <c:v>Oral powder</c:v>
              </c:pt>
            </c:strLit>
          </c:cat>
          <c:val>
            <c:numLit>
              <c:formatCode>General</c:formatCode>
              <c:ptCount val="6"/>
              <c:pt idx="0">
                <c:v>0.5240048585578696</c:v>
              </c:pt>
              <c:pt idx="1">
                <c:v>6.6875220431453932E-5</c:v>
              </c:pt>
              <c:pt idx="2">
                <c:v>1.0953243515498128E-4</c:v>
              </c:pt>
              <c:pt idx="3">
                <c:v>2.9813914906455199E-2</c:v>
              </c:pt>
              <c:pt idx="4">
                <c:v>1.4088396297654047E-2</c:v>
              </c:pt>
              <c:pt idx="5">
                <c:v>0.43191642258243479</c:v>
              </c:pt>
            </c:numLit>
          </c:val>
          <c:extLst>
            <c:ext xmlns:c16="http://schemas.microsoft.com/office/drawing/2014/chart" uri="{C3380CC4-5D6E-409C-BE32-E72D297353CC}">
              <c16:uniqueId val="{0000001B-811F-438C-8265-B0B44F1314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Phosphonic acid derivatives</c:v>
              </c:pt>
              <c:pt idx="1">
                <c:v>Lincosamides</c:v>
              </c:pt>
              <c:pt idx="2">
                <c:v>Quinolones and fluoroquinolones</c:v>
              </c:pt>
              <c:pt idx="3">
                <c:v>Quinolines</c:v>
              </c:pt>
              <c:pt idx="4">
                <c:v>Sulfonamides</c:v>
              </c:pt>
              <c:pt idx="5">
                <c:v>Aminoglycosides and aminocyclitols</c:v>
              </c:pt>
              <c:pt idx="6">
                <c:v>Polymyxins</c:v>
              </c:pt>
              <c:pt idx="7">
                <c:v>Pleuromutilins</c:v>
              </c:pt>
              <c:pt idx="8">
                <c:v>Macrolides and ketolides</c:v>
              </c:pt>
              <c:pt idx="9">
                <c:v>Polypeptides</c:v>
              </c:pt>
              <c:pt idx="10">
                <c:v>Tetracyclines</c:v>
              </c:pt>
              <c:pt idx="11">
                <c:v>Penicillins</c:v>
              </c:pt>
            </c:strLit>
          </c:cat>
          <c:val>
            <c:numLit>
              <c:formatCode>General</c:formatCode>
              <c:ptCount val="12"/>
              <c:pt idx="0">
                <c:v>8.01248</c:v>
              </c:pt>
              <c:pt idx="1">
                <c:v>9.1892516999999998</c:v>
              </c:pt>
              <c:pt idx="2">
                <c:v>29.189043128212418</c:v>
              </c:pt>
              <c:pt idx="3">
                <c:v>36.72</c:v>
              </c:pt>
              <c:pt idx="4">
                <c:v>37.888632340845149</c:v>
              </c:pt>
              <c:pt idx="5">
                <c:v>51.934866921737296</c:v>
              </c:pt>
              <c:pt idx="6">
                <c:v>76.357363525088758</c:v>
              </c:pt>
              <c:pt idx="7">
                <c:v>158.12333968662969</c:v>
              </c:pt>
              <c:pt idx="8">
                <c:v>166.48370966169176</c:v>
              </c:pt>
              <c:pt idx="9">
                <c:v>281.62961134279999</c:v>
              </c:pt>
              <c:pt idx="10">
                <c:v>441.51879479243132</c:v>
              </c:pt>
              <c:pt idx="11">
                <c:v>765.2355989418968</c:v>
              </c:pt>
            </c:numLit>
          </c:val>
          <c:extLst>
            <c:ext xmlns:c16="http://schemas.microsoft.com/office/drawing/2014/chart" uri="{C3380CC4-5D6E-409C-BE32-E72D297353CC}">
              <c16:uniqueId val="{00000000-5FD7-4AD4-BABF-D09BBC62EB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4865487"/>
        <c:axId val="1584870063"/>
      </c:barChart>
      <c:catAx>
        <c:axId val="158486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870063"/>
        <c:crosses val="autoZero"/>
        <c:auto val="1"/>
        <c:lblAlgn val="ctr"/>
        <c:lblOffset val="100"/>
        <c:noMultiLvlLbl val="0"/>
      </c:catAx>
      <c:valAx>
        <c:axId val="1584870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Consumption (tonnes)</a:t>
                </a:r>
                <a:endParaRPr 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86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44-442A-9EC6-2D8B46B210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44-442A-9EC6-2D8B46B210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44-442A-9EC6-2D8B46B210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44-442A-9EC6-2D8B46B210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44-442A-9EC6-2D8B46B210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44-442A-9EC6-2D8B46B210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4-442A-9EC6-2D8B46B210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4-442A-9EC6-2D8B46B210C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4-442A-9EC6-2D8B46B210C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Beta-Lactam Antibacterials, Penicillins (QJ01C)</c:v>
              </c:pt>
              <c:pt idx="1">
                <c:v>Tetracyclines (QJ01A)</c:v>
              </c:pt>
              <c:pt idx="2">
                <c:v>Other Antibacterials (QJ01X)</c:v>
              </c:pt>
              <c:pt idx="3">
                <c:v>Macrolides, Lincosamides And Streptogramins (QJ01F)</c:v>
              </c:pt>
              <c:pt idx="4">
                <c:v>Sulfonamides And Trimethoprim (QJ01E)</c:v>
              </c:pt>
              <c:pt idx="5">
                <c:v>Quinolone And Quinoxaline Antibacterials (QJ01M)</c:v>
              </c:pt>
              <c:pt idx="6">
                <c:v>Aminoglycoside Antibacterials (QJ01G)</c:v>
              </c:pt>
              <c:pt idx="7">
                <c:v>Other Beta-Lactam Antibacterials (QJ01D)</c:v>
              </c:pt>
              <c:pt idx="8">
                <c:v>Amphenicols (QJ01B)</c:v>
              </c:pt>
            </c:strLit>
          </c:cat>
          <c:val>
            <c:numLit>
              <c:formatCode>General</c:formatCode>
              <c:ptCount val="9"/>
              <c:pt idx="0">
                <c:v>765.13888520686351</c:v>
              </c:pt>
              <c:pt idx="1">
                <c:v>441.51879479243127</c:v>
              </c:pt>
              <c:pt idx="2">
                <c:v>181.65107889159353</c:v>
              </c:pt>
              <c:pt idx="3">
                <c:v>175.67296136169176</c:v>
              </c:pt>
              <c:pt idx="4">
                <c:v>37.888632340845149</c:v>
              </c:pt>
              <c:pt idx="5">
                <c:v>29.189043128212418</c:v>
              </c:pt>
              <c:pt idx="6">
                <c:v>15.856784181665468</c:v>
              </c:pt>
              <c:pt idx="7">
                <c:v>4.2489443299999987</c:v>
              </c:pt>
              <c:pt idx="8">
                <c:v>0.252</c:v>
              </c:pt>
            </c:numLit>
          </c:val>
          <c:extLst>
            <c:ext xmlns:c16="http://schemas.microsoft.com/office/drawing/2014/chart" uri="{C3380CC4-5D6E-409C-BE32-E72D297353CC}">
              <c16:uniqueId val="{00000012-2B44-442A-9EC6-2D8B46B210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1111111111111112E-2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1111111111111112E-2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1111111111111112E-2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Sum of Amount-AI (tonnes)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70-42E3-A949-34505F80CB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70-42E3-A949-34505F80CB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70-42E3-A949-34505F80CB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70-42E3-A949-34505F80CB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70-42E3-A949-34505F80CB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70-42E3-A949-34505F80CB92}"/>
              </c:ext>
            </c:extLst>
          </c:dPt>
          <c:dLbls>
            <c:dLbl>
              <c:idx val="1"/>
              <c:layout>
                <c:manualLayout>
                  <c:x val="1.1111111111111112E-2"/>
                  <c:y val="4.62962962962962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70-42E3-A949-34505F80CB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9.7695482554930879E-2"/>
                      <c:h val="0.14948300008939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770-42E3-A949-34505F80CB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QA07</c:v>
              </c:pt>
              <c:pt idx="1">
                <c:v>QG51</c:v>
              </c:pt>
              <c:pt idx="2">
                <c:v>QJ01</c:v>
              </c:pt>
              <c:pt idx="3">
                <c:v>QJ51</c:v>
              </c:pt>
              <c:pt idx="4">
                <c:v>(blank)</c:v>
              </c:pt>
            </c:strLit>
          </c:cat>
          <c:val>
            <c:numLit>
              <c:formatCode>General</c:formatCode>
              <c:ptCount val="5"/>
              <c:pt idx="0">
                <c:v>0.20244749185517694</c:v>
              </c:pt>
              <c:pt idx="1">
                <c:v>9.3920835519683825E-7</c:v>
              </c:pt>
              <c:pt idx="2">
                <c:v>0.79744203650131296</c:v>
              </c:pt>
              <c:pt idx="3">
                <c:v>1.0953243515498126E-4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770-42E3-A949-34505F80CB92}"/>
            </c:ext>
          </c:extLst>
        </c:ser>
        <c:ser>
          <c:idx val="1"/>
          <c:order val="1"/>
          <c:tx>
            <c:v>Sum of Amount-AI (tonnes)2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770-42E3-A949-34505F80CB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770-42E3-A949-34505F80CB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770-42E3-A949-34505F80CB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770-42E3-A949-34505F80CB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770-42E3-A949-34505F80CB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770-42E3-A949-34505F80CB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QA07</c:v>
              </c:pt>
              <c:pt idx="1">
                <c:v>QG51</c:v>
              </c:pt>
              <c:pt idx="2">
                <c:v>QJ01</c:v>
              </c:pt>
              <c:pt idx="3">
                <c:v>QJ51</c:v>
              </c:pt>
              <c:pt idx="4">
                <c:v>(blank)</c:v>
              </c:pt>
            </c:strLit>
          </c:cat>
          <c:val>
            <c:numLit>
              <c:formatCode>General</c:formatCode>
              <c:ptCount val="5"/>
              <c:pt idx="0">
                <c:v>419.24709195734874</c:v>
              </c:pt>
              <c:pt idx="1">
                <c:v>1.9449999999999999E-3</c:v>
              </c:pt>
              <c:pt idx="2">
                <c:v>1651.4171242333034</c:v>
              </c:pt>
              <c:pt idx="3">
                <c:v>0.22682995226526675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0770-42E3-A949-34505F80CB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610528449761E-2"/>
          <c:y val="2.8259473346178548E-2"/>
          <c:w val="0.70258243744252469"/>
          <c:h val="0.62934130343533645"/>
        </c:manualLayout>
      </c:layout>
      <c:scatterChart>
        <c:scatterStyle val="lineMarker"/>
        <c:varyColors val="0"/>
        <c:ser>
          <c:idx val="0"/>
          <c:order val="0"/>
          <c:tx>
            <c:v>J01CA04 amoxicillin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A-4641-95BD-827BE873C10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A-4641-95BD-827BE873C1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641-95BD-827BE873C1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A-4641-95BD-827BE873C1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A-4641-95BD-827BE873C10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A-4641-95BD-827BE873C102}"/>
                </c:ext>
              </c:extLst>
            </c:dLbl>
            <c:dLbl>
              <c:idx val="6"/>
              <c:layout>
                <c:manualLayout>
                  <c:x val="9.2062364319277865E-3"/>
                  <c:y val="-1.1541476390595707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265740460.16666666</c:v>
              </c:pt>
              <c:pt idx="1">
                <c:v>248813496.33333334</c:v>
              </c:pt>
              <c:pt idx="2">
                <c:v>248038654.33333334</c:v>
              </c:pt>
              <c:pt idx="3">
                <c:v>176726496.37333333</c:v>
              </c:pt>
              <c:pt idx="4">
                <c:v>127390050.95999999</c:v>
              </c:pt>
              <c:pt idx="5">
                <c:v>156806494</c:v>
              </c:pt>
              <c:pt idx="6">
                <c:v>211916755.62666667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551A-4641-95BD-827BE873C102}"/>
            </c:ext>
          </c:extLst>
        </c:ser>
        <c:ser>
          <c:idx val="1"/>
          <c:order val="1"/>
          <c:tx>
            <c:v>J05AJ03 dolutegravir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1A-4641-95BD-827BE873C102}"/>
                </c:ext>
              </c:extLst>
            </c:dLbl>
            <c:dLbl>
              <c:idx val="6"/>
              <c:layout>
                <c:manualLayout>
                  <c:x val="9.9572637376526014E-3"/>
                  <c:y val="0"/>
                </c:manualLayout>
              </c:layout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31500</c:v>
              </c:pt>
              <c:pt idx="1">
                <c:v>154230</c:v>
              </c:pt>
              <c:pt idx="2">
                <c:v>167280</c:v>
              </c:pt>
              <c:pt idx="3">
                <c:v>4052481</c:v>
              </c:pt>
              <c:pt idx="4">
                <c:v>11893641</c:v>
              </c:pt>
              <c:pt idx="5">
                <c:v>136889610</c:v>
              </c:pt>
              <c:pt idx="6">
                <c:v>166990497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551A-4641-95BD-827BE873C102}"/>
            </c:ext>
          </c:extLst>
        </c:ser>
        <c:ser>
          <c:idx val="2"/>
          <c:order val="2"/>
          <c:tx>
            <c:v>J05AF07 tenofovir disoproxil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9.9572637376526014E-3"/>
                  <c:y val="5.1380860629415539E-3"/>
                </c:manualLayout>
              </c:layout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2986440</c:v>
              </c:pt>
              <c:pt idx="1">
                <c:v>4841790</c:v>
              </c:pt>
              <c:pt idx="2">
                <c:v>44197446.734693877</c:v>
              </c:pt>
              <c:pt idx="3">
                <c:v>44127089.387755111</c:v>
              </c:pt>
              <c:pt idx="4">
                <c:v>35161416.734693885</c:v>
              </c:pt>
              <c:pt idx="5">
                <c:v>12426329.999999998</c:v>
              </c:pt>
              <c:pt idx="6">
                <c:v>150964494.48979592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551A-4641-95BD-827BE873C102}"/>
            </c:ext>
          </c:extLst>
        </c:ser>
        <c:ser>
          <c:idx val="3"/>
          <c:order val="3"/>
          <c:tx>
            <c:v>J05AF05 lamivudine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9.9572637376526014E-3"/>
                  <c:y val="7.7071290944122845E-3"/>
                </c:manualLayout>
              </c:layout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52787604.866666675</c:v>
              </c:pt>
              <c:pt idx="1">
                <c:v>46783049.333333336</c:v>
              </c:pt>
              <c:pt idx="2">
                <c:v>32637296</c:v>
              </c:pt>
              <c:pt idx="3">
                <c:v>48613847.333333336</c:v>
              </c:pt>
              <c:pt idx="4">
                <c:v>33203654.000000004</c:v>
              </c:pt>
              <c:pt idx="5">
                <c:v>22228273.333333336</c:v>
              </c:pt>
              <c:pt idx="6">
                <c:v>136182682.66666666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551A-4641-95BD-827BE873C102}"/>
            </c:ext>
          </c:extLst>
        </c:ser>
        <c:ser>
          <c:idx val="4"/>
          <c:order val="4"/>
          <c:tx>
            <c:v>J01CR02 amoxicillin and beta-lactamase inhibitor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9.5109648016693076E-3"/>
                  <c:y val="2.569043031470777E-3"/>
                </c:manualLayout>
              </c:layout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134842111.59999999</c:v>
              </c:pt>
              <c:pt idx="1">
                <c:v>68716630.783333346</c:v>
              </c:pt>
              <c:pt idx="2">
                <c:v>60406991.549999997</c:v>
              </c:pt>
              <c:pt idx="3">
                <c:v>61955096.083333328</c:v>
              </c:pt>
              <c:pt idx="4">
                <c:v>40484146.583333336</c:v>
              </c:pt>
              <c:pt idx="5">
                <c:v>63115100.049999997</c:v>
              </c:pt>
              <c:pt idx="6">
                <c:v>83533220.148000002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0-551A-4641-95BD-827BE873C102}"/>
            </c:ext>
          </c:extLst>
        </c:ser>
        <c:ser>
          <c:idx val="5"/>
          <c:order val="5"/>
          <c:tx>
            <c:v>J01AA07 tetracycline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9.1772594159765537E-3"/>
                  <c:y val="-9.4197156313673933E-17"/>
                </c:manualLayout>
              </c:layout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90591526.5</c:v>
              </c:pt>
              <c:pt idx="1">
                <c:v>99162384.5</c:v>
              </c:pt>
              <c:pt idx="2">
                <c:v>62681432.5</c:v>
              </c:pt>
              <c:pt idx="3">
                <c:v>65701867.5</c:v>
              </c:pt>
              <c:pt idx="4">
                <c:v>72907002.5</c:v>
              </c:pt>
              <c:pt idx="5">
                <c:v>71660662.5</c:v>
              </c:pt>
              <c:pt idx="6">
                <c:v>60233638.75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2-551A-4641-95BD-827BE873C102}"/>
            </c:ext>
          </c:extLst>
        </c:ser>
        <c:ser>
          <c:idx val="6"/>
          <c:order val="6"/>
          <c:tx>
            <c:v>J01AA02 doxycycline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0094985357574209E-2"/>
                  <c:y val="1.7983301220295438E-2"/>
                </c:manualLayout>
              </c:layout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1A-4641-95BD-827BE873C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63273150</c:v>
              </c:pt>
              <c:pt idx="1">
                <c:v>59879500</c:v>
              </c:pt>
              <c:pt idx="2">
                <c:v>53230570</c:v>
              </c:pt>
              <c:pt idx="3">
                <c:v>42051250</c:v>
              </c:pt>
              <c:pt idx="4">
                <c:v>46227150</c:v>
              </c:pt>
              <c:pt idx="5">
                <c:v>47192430</c:v>
              </c:pt>
              <c:pt idx="6">
                <c:v>48625050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551A-4641-95BD-827BE873C102}"/>
            </c:ext>
          </c:extLst>
        </c:ser>
        <c:ser>
          <c:idx val="7"/>
          <c:order val="7"/>
          <c:tx>
            <c:v>J01CA01 ampicillin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37502542.25</c:v>
              </c:pt>
              <c:pt idx="1">
                <c:v>57945632.083333336</c:v>
              </c:pt>
              <c:pt idx="2">
                <c:v>59048517.583333336</c:v>
              </c:pt>
              <c:pt idx="3">
                <c:v>58771993.708333336</c:v>
              </c:pt>
              <c:pt idx="4">
                <c:v>41695913.166666664</c:v>
              </c:pt>
              <c:pt idx="5">
                <c:v>32451553.5</c:v>
              </c:pt>
              <c:pt idx="6">
                <c:v>42606030.833333336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5-551A-4641-95BD-827BE873C102}"/>
            </c:ext>
          </c:extLst>
        </c:ser>
        <c:ser>
          <c:idx val="8"/>
          <c:order val="8"/>
          <c:tx>
            <c:v>J01MA02 ciprofloxacin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33263928</c:v>
              </c:pt>
              <c:pt idx="1">
                <c:v>37253426.75</c:v>
              </c:pt>
              <c:pt idx="2">
                <c:v>38432322.25</c:v>
              </c:pt>
              <c:pt idx="3">
                <c:v>35410150.25</c:v>
              </c:pt>
              <c:pt idx="4">
                <c:v>27967612.75</c:v>
              </c:pt>
              <c:pt idx="5">
                <c:v>36402291</c:v>
              </c:pt>
              <c:pt idx="6">
                <c:v>41628823.75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6-551A-4641-95BD-827BE873C102}"/>
            </c:ext>
          </c:extLst>
        </c:ser>
        <c:ser>
          <c:idx val="9"/>
          <c:order val="9"/>
          <c:tx>
            <c:v>J02AB02 ketoconazole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96983290</c:v>
              </c:pt>
              <c:pt idx="1">
                <c:v>55852770</c:v>
              </c:pt>
              <c:pt idx="2">
                <c:v>65248820</c:v>
              </c:pt>
              <c:pt idx="3">
                <c:v>52786717</c:v>
              </c:pt>
              <c:pt idx="4">
                <c:v>43156790</c:v>
              </c:pt>
              <c:pt idx="5">
                <c:v>51868410</c:v>
              </c:pt>
              <c:pt idx="6">
                <c:v>40095040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7-551A-4641-95BD-827BE873C102}"/>
            </c:ext>
          </c:extLst>
        </c:ser>
        <c:ser>
          <c:idx val="10"/>
          <c:order val="10"/>
          <c:tx>
            <c:v>J01CF01 dicloxacillin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36530816</c:v>
              </c:pt>
              <c:pt idx="1">
                <c:v>36601100.25</c:v>
              </c:pt>
              <c:pt idx="2">
                <c:v>38001432.375</c:v>
              </c:pt>
              <c:pt idx="3">
                <c:v>37498964.125</c:v>
              </c:pt>
              <c:pt idx="4">
                <c:v>30502998.25</c:v>
              </c:pt>
              <c:pt idx="5">
                <c:v>29758806.375</c:v>
              </c:pt>
              <c:pt idx="6">
                <c:v>37161928.75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8-551A-4641-95BD-827BE873C102}"/>
            </c:ext>
          </c:extLst>
        </c:ser>
        <c:ser>
          <c:idx val="11"/>
          <c:order val="11"/>
          <c:tx>
            <c:v>J01MA06 norfloxacin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53874557.75</c:v>
              </c:pt>
              <c:pt idx="1">
                <c:v>38636680.75</c:v>
              </c:pt>
              <c:pt idx="2">
                <c:v>37187375.25</c:v>
              </c:pt>
              <c:pt idx="3">
                <c:v>42664255.999999993</c:v>
              </c:pt>
              <c:pt idx="4">
                <c:v>25445967.5</c:v>
              </c:pt>
              <c:pt idx="5">
                <c:v>32821668.999999996</c:v>
              </c:pt>
              <c:pt idx="6">
                <c:v>35671715.5</c:v>
              </c:pt>
            </c:numLit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9-551A-4641-95BD-827BE873C102}"/>
            </c:ext>
          </c:extLst>
        </c:ser>
        <c:ser>
          <c:idx val="12"/>
          <c:order val="12"/>
          <c:tx>
            <c:v>J01FA06 roxithromycin</c:v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41504358.333333336</c:v>
              </c:pt>
              <c:pt idx="1">
                <c:v>45343355</c:v>
              </c:pt>
              <c:pt idx="2">
                <c:v>35254816.666666672</c:v>
              </c:pt>
              <c:pt idx="3">
                <c:v>37752650</c:v>
              </c:pt>
              <c:pt idx="4">
                <c:v>13905483.333333334</c:v>
              </c:pt>
              <c:pt idx="5">
                <c:v>26571068.333333336</c:v>
              </c:pt>
              <c:pt idx="6">
                <c:v>31435698.333333336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A-551A-4641-95BD-827BE873C102}"/>
            </c:ext>
          </c:extLst>
        </c:ser>
        <c:ser>
          <c:idx val="13"/>
          <c:order val="13"/>
          <c:tx>
            <c:v>J01FA10 azithromycin</c:v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13895369.949999999</c:v>
              </c:pt>
              <c:pt idx="1">
                <c:v>16338601</c:v>
              </c:pt>
              <c:pt idx="2">
                <c:v>75708487</c:v>
              </c:pt>
              <c:pt idx="3">
                <c:v>18397568</c:v>
              </c:pt>
              <c:pt idx="4">
                <c:v>3061880</c:v>
              </c:pt>
              <c:pt idx="5">
                <c:v>13899882</c:v>
              </c:pt>
              <c:pt idx="6">
                <c:v>19124730.333333332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B-551A-4641-95BD-827BE873C102}"/>
            </c:ext>
          </c:extLst>
        </c:ser>
        <c:ser>
          <c:idx val="14"/>
          <c:order val="14"/>
          <c:tx>
            <c:v>J05AR06 emtricitabine, tenofovir disoproxil and efavirenz</c:v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35216010</c:v>
              </c:pt>
              <c:pt idx="1">
                <c:v>48535110</c:v>
              </c:pt>
              <c:pt idx="2">
                <c:v>66058650</c:v>
              </c:pt>
              <c:pt idx="3">
                <c:v>74454840</c:v>
              </c:pt>
              <c:pt idx="4">
                <c:v>68870520</c:v>
              </c:pt>
              <c:pt idx="5">
                <c:v>25581330</c:v>
              </c:pt>
              <c:pt idx="6">
                <c:v>18598860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C-551A-4641-95BD-827BE873C102}"/>
            </c:ext>
          </c:extLst>
        </c:ser>
        <c:ser>
          <c:idx val="15"/>
          <c:order val="15"/>
          <c:tx>
            <c:v>J05AG03 efavirenz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numLit>
          </c:xVal>
          <c:yVal>
            <c:numLit>
              <c:formatCode>General</c:formatCode>
              <c:ptCount val="7"/>
              <c:pt idx="0">
                <c:v>48120052.5</c:v>
              </c:pt>
              <c:pt idx="1">
                <c:v>22427860</c:v>
              </c:pt>
              <c:pt idx="2">
                <c:v>36727990</c:v>
              </c:pt>
              <c:pt idx="3">
                <c:v>21381415</c:v>
              </c:pt>
              <c:pt idx="4">
                <c:v>19186812.5</c:v>
              </c:pt>
              <c:pt idx="5">
                <c:v>2926790</c:v>
              </c:pt>
              <c:pt idx="6">
                <c:v>10594510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551A-4641-95BD-827BE873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885967"/>
        <c:axId val="622571647"/>
        <c:extLst/>
      </c:scatterChart>
      <c:valAx>
        <c:axId val="626885967"/>
        <c:scaling>
          <c:orientation val="minMax"/>
          <c:max val="2023"/>
          <c:min val="201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571647"/>
        <c:crosses val="autoZero"/>
        <c:crossBetween val="midCat"/>
        <c:majorUnit val="1"/>
        <c:minorUnit val="0.5"/>
      </c:valAx>
      <c:valAx>
        <c:axId val="62257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of Defined Daily Dose (DDD)</a:t>
                </a:r>
                <a:endParaRPr lang="th-TH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885967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111353102138827E-2"/>
          <c:y val="0.76959888109069619"/>
          <c:w val="0.80516736471770811"/>
          <c:h val="0.22159608659067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A07AA Antibiotics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1280572.0875555556</c:v>
              </c:pt>
              <c:pt idx="1">
                <c:v>1485602.9956666667</c:v>
              </c:pt>
              <c:pt idx="2">
                <c:v>1297530.1026666667</c:v>
              </c:pt>
              <c:pt idx="3">
                <c:v>911954.53333333333</c:v>
              </c:pt>
              <c:pt idx="4">
                <c:v>765415.50133333332</c:v>
              </c:pt>
              <c:pt idx="5">
                <c:v>457815.7</c:v>
              </c:pt>
              <c:pt idx="6">
                <c:v>685100.06933333341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B5-4107-BF65-D94DB79666CC}"/>
            </c:ext>
          </c:extLst>
        </c:ser>
        <c:ser>
          <c:idx val="1"/>
          <c:order val="1"/>
          <c:tx>
            <c:v>D01BA Antifungals for systemic use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10785342</c:v>
              </c:pt>
              <c:pt idx="1">
                <c:v>12717950</c:v>
              </c:pt>
              <c:pt idx="2">
                <c:v>11365635</c:v>
              </c:pt>
              <c:pt idx="3">
                <c:v>9352060</c:v>
              </c:pt>
              <c:pt idx="4">
                <c:v>8245192</c:v>
              </c:pt>
              <c:pt idx="5">
                <c:v>5922600</c:v>
              </c:pt>
              <c:pt idx="6">
                <c:v>9260313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B5-4107-BF65-D94DB79666CC}"/>
            </c:ext>
          </c:extLst>
        </c:ser>
        <c:ser>
          <c:idx val="2"/>
          <c:order val="2"/>
          <c:tx>
            <c:v>J01 Antibacterials for systemic use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955722798.55613017</c:v>
              </c:pt>
              <c:pt idx="1">
                <c:v>889666101.98018289</c:v>
              </c:pt>
              <c:pt idx="2">
                <c:v>877482623.53956127</c:v>
              </c:pt>
              <c:pt idx="3">
                <c:v>731336968.95357132</c:v>
              </c:pt>
              <c:pt idx="4">
                <c:v>542075970.67111111</c:v>
              </c:pt>
              <c:pt idx="5">
                <c:v>640919806.99738109</c:v>
              </c:pt>
              <c:pt idx="6">
                <c:v>778866650.9691112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EB5-4107-BF65-D94DB79666CC}"/>
            </c:ext>
          </c:extLst>
        </c:ser>
        <c:ser>
          <c:idx val="3"/>
          <c:order val="3"/>
          <c:tx>
            <c:v>J02 Antimycotics for systemic use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111775336.75</c:v>
              </c:pt>
              <c:pt idx="1">
                <c:v>76066837.678571433</c:v>
              </c:pt>
              <c:pt idx="2">
                <c:v>83973265.02142857</c:v>
              </c:pt>
              <c:pt idx="3">
                <c:v>68826009.357142851</c:v>
              </c:pt>
              <c:pt idx="4">
                <c:v>59727764.892857142</c:v>
              </c:pt>
              <c:pt idx="5">
                <c:v>69291453.107142866</c:v>
              </c:pt>
              <c:pt idx="6">
                <c:v>58220860.678571425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B5-4107-BF65-D94DB79666CC}"/>
            </c:ext>
          </c:extLst>
        </c:ser>
        <c:ser>
          <c:idx val="4"/>
          <c:order val="4"/>
          <c:tx>
            <c:v>J04A Drugs for treatment of tuberculosis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55819649.880952381</c:v>
              </c:pt>
              <c:pt idx="1">
                <c:v>62334410.809523813</c:v>
              </c:pt>
              <c:pt idx="2">
                <c:v>37810193.271317832</c:v>
              </c:pt>
              <c:pt idx="3">
                <c:v>46851498.23794423</c:v>
              </c:pt>
              <c:pt idx="4">
                <c:v>53312421.309523806</c:v>
              </c:pt>
              <c:pt idx="5">
                <c:v>29043237.660324179</c:v>
              </c:pt>
              <c:pt idx="6">
                <c:v>44942620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B5-4107-BF65-D94DB79666CC}"/>
            </c:ext>
          </c:extLst>
        </c:ser>
        <c:ser>
          <c:idx val="5"/>
          <c:order val="5"/>
          <c:tx>
            <c:v>J05 Antivirals for systemic use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223807876.35900152</c:v>
              </c:pt>
              <c:pt idx="1">
                <c:v>250332162.90833336</c:v>
              </c:pt>
              <c:pt idx="2">
                <c:v>320582391.32219386</c:v>
              </c:pt>
              <c:pt idx="3">
                <c:v>330703919.17108846</c:v>
              </c:pt>
              <c:pt idx="4">
                <c:v>268362899.31636056</c:v>
              </c:pt>
              <c:pt idx="5">
                <c:v>319663547.52316666</c:v>
              </c:pt>
              <c:pt idx="6">
                <c:v>600705419.14812922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B5-4107-BF65-D94DB79666CC}"/>
            </c:ext>
          </c:extLst>
        </c:ser>
        <c:ser>
          <c:idx val="6"/>
          <c:order val="6"/>
          <c:tx>
            <c:v>P01AB Nitroimidazole derivatives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15285147</c:v>
              </c:pt>
              <c:pt idx="1">
                <c:v>11158388.449999999</c:v>
              </c:pt>
              <c:pt idx="2">
                <c:v>11043154.75</c:v>
              </c:pt>
              <c:pt idx="3">
                <c:v>10404422.375</c:v>
              </c:pt>
              <c:pt idx="4">
                <c:v>9262683.4499999993</c:v>
              </c:pt>
              <c:pt idx="5">
                <c:v>11766188</c:v>
              </c:pt>
              <c:pt idx="6">
                <c:v>13399530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EB5-4107-BF65-D94DB79666CC}"/>
            </c:ext>
          </c:extLst>
        </c:ser>
        <c:ser>
          <c:idx val="7"/>
          <c:order val="7"/>
          <c:tx>
            <c:v>P01B Antimalarials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38575892.252270207</c:v>
              </c:pt>
              <c:pt idx="1">
                <c:v>13004216.131229237</c:v>
              </c:pt>
              <c:pt idx="2">
                <c:v>11437369.358471759</c:v>
              </c:pt>
              <c:pt idx="3">
                <c:v>14573552.469545957</c:v>
              </c:pt>
              <c:pt idx="4">
                <c:v>15051617.74894795</c:v>
              </c:pt>
              <c:pt idx="5">
                <c:v>9445626.8361018822</c:v>
              </c:pt>
              <c:pt idx="6">
                <c:v>17110397.56899225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CEB5-4107-BF65-D94DB796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966176"/>
        <c:axId val="775967840"/>
      </c:lineChart>
      <c:catAx>
        <c:axId val="77596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967840"/>
        <c:crosses val="autoZero"/>
        <c:auto val="1"/>
        <c:lblAlgn val="ctr"/>
        <c:lblOffset val="100"/>
        <c:noMultiLvlLbl val="0"/>
      </c:catAx>
      <c:valAx>
        <c:axId val="7759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of Defined Daily Dose (DDD)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96617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317172540945469E-2"/>
          <c:y val="0.13262632342315955"/>
          <c:w val="0.90787001681033042"/>
          <c:h val="0.29646517077007534"/>
        </c:manualLayout>
      </c:layout>
      <c:lineChart>
        <c:grouping val="standard"/>
        <c:varyColors val="0"/>
        <c:ser>
          <c:idx val="0"/>
          <c:order val="0"/>
          <c:tx>
            <c:v>Aminoglycosides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0.24729059279482785</c:v>
              </c:pt>
              <c:pt idx="1">
                <c:v>0.10383683754869609</c:v>
              </c:pt>
              <c:pt idx="2">
                <c:v>9.8391404627760665E-2</c:v>
              </c:pt>
              <c:pt idx="3">
                <c:v>8.0165854340154302E-2</c:v>
              </c:pt>
              <c:pt idx="4">
                <c:v>6.6287206431737966E-2</c:v>
              </c:pt>
              <c:pt idx="5">
                <c:v>4.559410053307885E-2</c:v>
              </c:pt>
              <c:pt idx="6">
                <c:v>5.8960528532607456E-2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98-4E6E-9EB9-D64E97FE3A6F}"/>
            </c:ext>
          </c:extLst>
        </c:ser>
        <c:ser>
          <c:idx val="1"/>
          <c:order val="1"/>
          <c:tx>
            <c:v>Ansamycins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0.73177307115536905</c:v>
              </c:pt>
              <c:pt idx="1">
                <c:v>0.85066764292579922</c:v>
              </c:pt>
              <c:pt idx="2">
                <c:v>0.36324545389985063</c:v>
              </c:pt>
              <c:pt idx="3">
                <c:v>0.54885261537191254</c:v>
              </c:pt>
              <c:pt idx="4">
                <c:v>0.50767705250164818</c:v>
              </c:pt>
              <c:pt idx="5">
                <c:v>0.36793707417776639</c:v>
              </c:pt>
              <c:pt idx="6">
                <c:v>0.45747878063454533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98-4E6E-9EB9-D64E97FE3A6F}"/>
            </c:ext>
          </c:extLst>
        </c:ser>
        <c:ser>
          <c:idx val="2"/>
          <c:order val="2"/>
          <c:tx>
            <c:v>Carbapenems and other penems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6.597668378172028E-2</c:v>
              </c:pt>
              <c:pt idx="1">
                <c:v>9.3787566550727827E-2</c:v>
              </c:pt>
              <c:pt idx="2">
                <c:v>0.10149501056130003</c:v>
              </c:pt>
              <c:pt idx="3">
                <c:v>7.6694698134832165E-2</c:v>
              </c:pt>
              <c:pt idx="4">
                <c:v>8.2479730276090846E-2</c:v>
              </c:pt>
              <c:pt idx="5">
                <c:v>8.9494945244420782E-2</c:v>
              </c:pt>
              <c:pt idx="6">
                <c:v>7.4249026095392107E-2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98-4E6E-9EB9-D64E97FE3A6F}"/>
            </c:ext>
          </c:extLst>
        </c:ser>
        <c:ser>
          <c:idx val="3"/>
          <c:order val="3"/>
          <c:tx>
            <c:v>Drugs used solely to treat tuberculosis or other mycobacterial diseases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1.3794104825592766</c:v>
              </c:pt>
              <c:pt idx="1">
                <c:v>1.4778714658911303</c:v>
              </c:pt>
              <c:pt idx="2">
                <c:v>1.045392085206698</c:v>
              </c:pt>
              <c:pt idx="3">
                <c:v>1.1924936625889775</c:v>
              </c:pt>
              <c:pt idx="4">
                <c:v>1.4697575103022251</c:v>
              </c:pt>
              <c:pt idx="5">
                <c:v>0.68443974176392719</c:v>
              </c:pt>
              <c:pt idx="6">
                <c:v>1.1687672350701883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98-4E6E-9EB9-D64E97FE3A6F}"/>
            </c:ext>
          </c:extLst>
        </c:ser>
        <c:ser>
          <c:idx val="4"/>
          <c:order val="4"/>
          <c:tx>
            <c:v>Glycylcyclines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4.1603663119330328E-3</c:v>
              </c:pt>
              <c:pt idx="1">
                <c:v>2.4918050758234132E-3</c:v>
              </c:pt>
              <c:pt idx="2">
                <c:v>1.6526538435382237E-3</c:v>
              </c:pt>
              <c:pt idx="3">
                <c:v>1.5729224732373987E-3</c:v>
              </c:pt>
              <c:pt idx="4">
                <c:v>2.0696653511436407E-3</c:v>
              </c:pt>
              <c:pt idx="5">
                <c:v>3.1239859773058236E-3</c:v>
              </c:pt>
              <c:pt idx="6">
                <c:v>2.9679430700107336E-3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98-4E6E-9EB9-D64E97FE3A6F}"/>
            </c:ext>
          </c:extLst>
        </c:ser>
        <c:ser>
          <c:idx val="5"/>
          <c:order val="5"/>
          <c:tx>
            <c:v>Oxazolidinones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5.5370693460636002E-4</c:v>
              </c:pt>
              <c:pt idx="1">
                <c:v>4.3481914523026057E-4</c:v>
              </c:pt>
              <c:pt idx="2">
                <c:v>3.0400485489792391E-4</c:v>
              </c:pt>
              <c:pt idx="3">
                <c:v>9.6244866362198579E-4</c:v>
              </c:pt>
              <c:pt idx="4">
                <c:v>8.7906716647438655E-4</c:v>
              </c:pt>
              <c:pt idx="5">
                <c:v>1.919540186136705E-3</c:v>
              </c:pt>
              <c:pt idx="6">
                <c:v>3.8766735649262691E-3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98-4E6E-9EB9-D64E97FE3A6F}"/>
            </c:ext>
          </c:extLst>
        </c:ser>
        <c:ser>
          <c:idx val="6"/>
          <c:order val="6"/>
          <c:tx>
            <c:v>Penicillins (aminopenicillins with betalactamase inhibitors)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5.1041747568992379</c:v>
              </c:pt>
              <c:pt idx="1">
                <c:v>2.5704313641846186</c:v>
              </c:pt>
              <c:pt idx="2">
                <c:v>2.2523523971424844</c:v>
              </c:pt>
              <c:pt idx="3">
                <c:v>2.3043710808608169</c:v>
              </c:pt>
              <c:pt idx="4">
                <c:v>1.5048006614008387</c:v>
              </c:pt>
              <c:pt idx="5">
                <c:v>2.2910993644857975</c:v>
              </c:pt>
              <c:pt idx="6">
                <c:v>3.0277567030635311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298-4E6E-9EB9-D64E97FE3A6F}"/>
            </c:ext>
          </c:extLst>
        </c:ser>
        <c:ser>
          <c:idx val="7"/>
          <c:order val="7"/>
          <c:tx>
            <c:v>Penicillins (aminopenicillins)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11.4734075499819</c:v>
              </c:pt>
              <c:pt idx="1">
                <c:v>11.469592695343453</c:v>
              </c:pt>
              <c:pt idx="2">
                <c:v>11.446792389141097</c:v>
              </c:pt>
              <c:pt idx="3">
                <c:v>8.7566763202330424</c:v>
              </c:pt>
              <c:pt idx="4">
                <c:v>6.2749172307602041</c:v>
              </c:pt>
              <c:pt idx="5">
                <c:v>6.8611647823042219</c:v>
              </c:pt>
              <c:pt idx="6">
                <c:v>9.2107602380773219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D298-4E6E-9EB9-D64E97FE3A6F}"/>
            </c:ext>
          </c:extLst>
        </c:ser>
        <c:ser>
          <c:idx val="8"/>
          <c:order val="8"/>
          <c:tx>
            <c:v>Penicillins (antipseudomonal)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2.7344764015418393E-2</c:v>
              </c:pt>
              <c:pt idx="1">
                <c:v>4.2547640377300085E-2</c:v>
              </c:pt>
              <c:pt idx="2">
                <c:v>3.1255924921300506E-2</c:v>
              </c:pt>
              <c:pt idx="3">
                <c:v>3.8112839648498431E-2</c:v>
              </c:pt>
              <c:pt idx="4">
                <c:v>5.1023432194437293E-2</c:v>
              </c:pt>
              <c:pt idx="5">
                <c:v>5.5909247240458676E-2</c:v>
              </c:pt>
              <c:pt idx="6">
                <c:v>5.5446813437779935E-2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298-4E6E-9EB9-D64E97FE3A6F}"/>
            </c:ext>
          </c:extLst>
        </c:ser>
        <c:ser>
          <c:idx val="9"/>
          <c:order val="9"/>
          <c:tx>
            <c:v>Phosphonic acid derivatives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7.6951033566421637E-3</c:v>
              </c:pt>
              <c:pt idx="1">
                <c:v>1.5298414943048837E-2</c:v>
              </c:pt>
              <c:pt idx="2">
                <c:v>1.6739155556326164E-2</c:v>
              </c:pt>
              <c:pt idx="3">
                <c:v>8.4044170957562874E-3</c:v>
              </c:pt>
              <c:pt idx="4">
                <c:v>1.4995156471587345E-2</c:v>
              </c:pt>
              <c:pt idx="5">
                <c:v>1.5374769547560214E-2</c:v>
              </c:pt>
              <c:pt idx="6">
                <c:v>1.2121430274733828E-2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D298-4E6E-9EB9-D64E97FE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933456"/>
        <c:axId val="764935536"/>
      </c:lineChart>
      <c:catAx>
        <c:axId val="764933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935536"/>
        <c:crosses val="autoZero"/>
        <c:auto val="1"/>
        <c:lblAlgn val="ctr"/>
        <c:lblOffset val="100"/>
        <c:noMultiLvlLbl val="0"/>
      </c:catAx>
      <c:valAx>
        <c:axId val="76493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DDD/1,000 inhabitants/day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93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18371928738013"/>
          <c:y val="0.49378839522768309"/>
          <c:w val="0.66716955204815309"/>
          <c:h val="0.50621160477231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Cephalosporins (3rd, 4th and 5th generation)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0.65415589554253317</c:v>
              </c:pt>
              <c:pt idx="1">
                <c:v>1.0689873395157634</c:v>
              </c:pt>
              <c:pt idx="2">
                <c:v>0.87641215557703622</c:v>
              </c:pt>
              <c:pt idx="3">
                <c:v>1.116715065451523</c:v>
              </c:pt>
              <c:pt idx="4">
                <c:v>0.65085987421855207</c:v>
              </c:pt>
              <c:pt idx="5">
                <c:v>0.74815415970930133</c:v>
              </c:pt>
              <c:pt idx="6">
                <c:v>0.80190868879647603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E9-47B4-AAF0-3E1FEBC25DCA}"/>
            </c:ext>
          </c:extLst>
        </c:ser>
        <c:ser>
          <c:idx val="1"/>
          <c:order val="1"/>
          <c:tx>
            <c:v>Glycopeptides and lipoglycopeptides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1.1071565778718635E-2</c:v>
              </c:pt>
              <c:pt idx="1">
                <c:v>1.2813035029852538E-2</c:v>
              </c:pt>
              <c:pt idx="2">
                <c:v>1.1610060900592179E-2</c:v>
              </c:pt>
              <c:pt idx="3">
                <c:v>1.5280150162834977E-2</c:v>
              </c:pt>
              <c:pt idx="4">
                <c:v>1.2008446954177167E-2</c:v>
              </c:pt>
              <c:pt idx="5">
                <c:v>1.8096082374398574E-2</c:v>
              </c:pt>
              <c:pt idx="6">
                <c:v>1.3490424162354558E-2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E9-47B4-AAF0-3E1FEBC25DCA}"/>
            </c:ext>
          </c:extLst>
        </c:ser>
        <c:ser>
          <c:idx val="2"/>
          <c:order val="2"/>
          <c:tx>
            <c:v>Macrolides and ketolides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2.6621403652500311</c:v>
              </c:pt>
              <c:pt idx="1">
                <c:v>2.8707532786911627</c:v>
              </c:pt>
              <c:pt idx="2">
                <c:v>4.577100860632032</c:v>
              </c:pt>
              <c:pt idx="3">
                <c:v>2.5247003643952675</c:v>
              </c:pt>
              <c:pt idx="4">
                <c:v>0.78874651778761407</c:v>
              </c:pt>
              <c:pt idx="5">
                <c:v>1.8192461058888232</c:v>
              </c:pt>
              <c:pt idx="6">
                <c:v>2.4433267248523807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E9-47B4-AAF0-3E1FEBC25DCA}"/>
            </c:ext>
          </c:extLst>
        </c:ser>
        <c:ser>
          <c:idx val="3"/>
          <c:order val="3"/>
          <c:tx>
            <c:v>Polymyxins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3.4388316291159671E-3</c:v>
              </c:pt>
              <c:pt idx="1">
                <c:v>8.6214174856782348E-3</c:v>
              </c:pt>
              <c:pt idx="2">
                <c:v>9.4130990726231743E-3</c:v>
              </c:pt>
              <c:pt idx="3">
                <c:v>1.0977977690112162E-2</c:v>
              </c:pt>
              <c:pt idx="4">
                <c:v>7.1983896523784433E-3</c:v>
              </c:pt>
              <c:pt idx="5">
                <c:v>8.3330600260793971E-3</c:v>
              </c:pt>
              <c:pt idx="6">
                <c:v>1.5981545711552823E-2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E9-47B4-AAF0-3E1FEBC25DCA}"/>
            </c:ext>
          </c:extLst>
        </c:ser>
        <c:ser>
          <c:idx val="4"/>
          <c:order val="4"/>
          <c:tx>
            <c:v>Quinolones and fluoroquinolones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7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  <c:pt idx="5">
                <c:v>2022</c:v>
              </c:pt>
              <c:pt idx="6">
                <c:v>2023</c:v>
              </c:pt>
            </c:strLit>
          </c:cat>
          <c:val>
            <c:numLit>
              <c:formatCode>General</c:formatCode>
              <c:ptCount val="7"/>
              <c:pt idx="0">
                <c:v>4.0331237050820459</c:v>
              </c:pt>
              <c:pt idx="1">
                <c:v>3.7292075095872801</c:v>
              </c:pt>
              <c:pt idx="2">
                <c:v>3.6645715094165667</c:v>
              </c:pt>
              <c:pt idx="3">
                <c:v>3.6226269410883249</c:v>
              </c:pt>
              <c:pt idx="4">
                <c:v>2.5278808333294966</c:v>
              </c:pt>
              <c:pt idx="5">
                <c:v>3.0241978065642026</c:v>
              </c:pt>
              <c:pt idx="6">
                <c:v>3.6848592204355741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E9-47B4-AAF0-3E1FEBC2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868784"/>
        <c:axId val="817859216"/>
      </c:lineChart>
      <c:catAx>
        <c:axId val="817868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859216"/>
        <c:crosses val="autoZero"/>
        <c:auto val="1"/>
        <c:lblAlgn val="ctr"/>
        <c:lblOffset val="100"/>
        <c:noMultiLvlLbl val="0"/>
      </c:catAx>
      <c:valAx>
        <c:axId val="81785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DDD/1,000 inhabitants/day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8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High Priority Aminoglycosides</c:v>
              </c:pt>
              <c:pt idx="1">
                <c:v>High Priority Ansamycins</c:v>
              </c:pt>
              <c:pt idx="2">
                <c:v>High Priority Carbapenems and other penems</c:v>
              </c:pt>
              <c:pt idx="3">
                <c:v>High Priority Drugs used solely to treat tuberculosis or other mycobacterial diseases</c:v>
              </c:pt>
              <c:pt idx="4">
                <c:v>High Priority Glycylcyclines</c:v>
              </c:pt>
              <c:pt idx="5">
                <c:v>High Priority Oxazolidinones</c:v>
              </c:pt>
              <c:pt idx="6">
                <c:v>High Priority Penicillins (aminopenicillins with betalactamase inhibitors)</c:v>
              </c:pt>
              <c:pt idx="7">
                <c:v>High Priority Penicillins (aminopenicillins)</c:v>
              </c:pt>
              <c:pt idx="8">
                <c:v>High Priority Penicillins (antipseudomonal)</c:v>
              </c:pt>
              <c:pt idx="9">
                <c:v>High Priority Phosphonic acid derivatives</c:v>
              </c:pt>
              <c:pt idx="10">
                <c:v>Highest Priority Cephalosporins (3rd, 4th and 5th generation)</c:v>
              </c:pt>
              <c:pt idx="11">
                <c:v>Highest Priority Glycopeptides and lipoglycopeptides</c:v>
              </c:pt>
              <c:pt idx="12">
                <c:v>Highest Priority Macrolides and ketolides</c:v>
              </c:pt>
              <c:pt idx="13">
                <c:v>Highest Priority Polymyxins</c:v>
              </c:pt>
              <c:pt idx="14">
                <c:v>Highest Priority Quinolones and fluoroquinolones</c:v>
              </c:pt>
            </c:strLit>
          </c:cat>
          <c:val>
            <c:numLit>
              <c:formatCode>General</c:formatCode>
              <c:ptCount val="15"/>
              <c:pt idx="0">
                <c:v>5.8960528532607463E-2</c:v>
              </c:pt>
              <c:pt idx="1">
                <c:v>0.45747878063454533</c:v>
              </c:pt>
              <c:pt idx="2">
                <c:v>7.4249026095392107E-2</c:v>
              </c:pt>
              <c:pt idx="3">
                <c:v>1.1687672350701883</c:v>
              </c:pt>
              <c:pt idx="4">
                <c:v>2.9679430700107336E-3</c:v>
              </c:pt>
              <c:pt idx="5">
                <c:v>3.8766735649262691E-3</c:v>
              </c:pt>
              <c:pt idx="6">
                <c:v>3.0277567030635311</c:v>
              </c:pt>
              <c:pt idx="7">
                <c:v>9.2107602380773237</c:v>
              </c:pt>
              <c:pt idx="8">
                <c:v>5.5446813437779935E-2</c:v>
              </c:pt>
              <c:pt idx="9">
                <c:v>1.2121430274733828E-2</c:v>
              </c:pt>
              <c:pt idx="10">
                <c:v>0.80190868879647592</c:v>
              </c:pt>
              <c:pt idx="11">
                <c:v>1.3490424162354558E-2</c:v>
              </c:pt>
              <c:pt idx="12">
                <c:v>2.4433267248523807</c:v>
              </c:pt>
              <c:pt idx="13">
                <c:v>1.5981545711552823E-2</c:v>
              </c:pt>
              <c:pt idx="14">
                <c:v>3.6848592204355741</c:v>
              </c:pt>
            </c:numLit>
          </c:val>
          <c:extLst>
            <c:ext xmlns:c16="http://schemas.microsoft.com/office/drawing/2014/chart" uri="{C3380CC4-5D6E-409C-BE32-E72D297353CC}">
              <c16:uniqueId val="{00000000-9735-494C-A8CD-05BDE1E74A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40500175"/>
        <c:axId val="740510991"/>
      </c:barChart>
      <c:catAx>
        <c:axId val="74050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10991"/>
        <c:crosses val="autoZero"/>
        <c:auto val="1"/>
        <c:lblAlgn val="ctr"/>
        <c:lblOffset val="100"/>
        <c:noMultiLvlLbl val="0"/>
      </c:catAx>
      <c:valAx>
        <c:axId val="74051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DDD/1,000 inhabitants/day</a:t>
                </a:r>
                <a:r>
                  <a:rPr lang="en-US" baseline="0"/>
                  <a:t> (DID)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0017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Access</c:v>
              </c:pt>
              <c:pt idx="1">
                <c:v>Watch</c:v>
              </c:pt>
              <c:pt idx="2">
                <c:v>Reserve</c:v>
              </c:pt>
              <c:pt idx="3">
                <c:v>Others</c:v>
              </c:pt>
            </c:strLit>
          </c:cat>
          <c:val>
            <c:numLit>
              <c:formatCode>General</c:formatCode>
              <c:ptCount val="4"/>
              <c:pt idx="0">
                <c:v>21.261499983918629</c:v>
              </c:pt>
              <c:pt idx="1">
                <c:v>7.8292273021885412</c:v>
              </c:pt>
              <c:pt idx="2">
                <c:v>3.7755302745345984E-2</c:v>
              </c:pt>
              <c:pt idx="3">
                <c:v>25.988088682526573</c:v>
              </c:pt>
            </c:numLit>
          </c:val>
          <c:extLst>
            <c:ext xmlns:c16="http://schemas.microsoft.com/office/drawing/2014/chart" uri="{C3380CC4-5D6E-409C-BE32-E72D297353CC}">
              <c16:uniqueId val="{00000000-AA72-4AC3-BCA6-1A9493F6F0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144671"/>
        <c:axId val="980157151"/>
      </c:barChart>
      <c:catAx>
        <c:axId val="98014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57151"/>
        <c:crosses val="autoZero"/>
        <c:auto val="1"/>
        <c:lblAlgn val="ctr"/>
        <c:lblOffset val="100"/>
        <c:noMultiLvlLbl val="0"/>
      </c:catAx>
      <c:valAx>
        <c:axId val="98015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DDD/1,000 inhabitants/day (DID)</a:t>
                </a:r>
                <a:endParaRPr lang="th-TH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4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Access amoxicillin</c:v>
              </c:pt>
              <c:pt idx="1">
                <c:v>Access amoxicillin and beta-lactamase inhibitor</c:v>
              </c:pt>
              <c:pt idx="2">
                <c:v>Access tetracycline</c:v>
              </c:pt>
              <c:pt idx="3">
                <c:v>Access doxycycline</c:v>
              </c:pt>
              <c:pt idx="4">
                <c:v>Access ampicillin</c:v>
              </c:pt>
              <c:pt idx="5">
                <c:v>Watch ciprofloxacin</c:v>
              </c:pt>
              <c:pt idx="6">
                <c:v>Watch norfloxacin</c:v>
              </c:pt>
              <c:pt idx="7">
                <c:v>Watch roxithromycin</c:v>
              </c:pt>
              <c:pt idx="8">
                <c:v>Watch azithromycin</c:v>
              </c:pt>
              <c:pt idx="9">
                <c:v>Watch levofloxacin</c:v>
              </c:pt>
              <c:pt idx="10">
                <c:v>Reserve colistin</c:v>
              </c:pt>
              <c:pt idx="11">
                <c:v>Reserve fosfomycin</c:v>
              </c:pt>
              <c:pt idx="12">
                <c:v>Reserve linezolid</c:v>
              </c:pt>
              <c:pt idx="13">
                <c:v>Reserve tigecycline</c:v>
              </c:pt>
              <c:pt idx="14">
                <c:v>Reserve minocycline</c:v>
              </c:pt>
            </c:strLit>
          </c:cat>
          <c:val>
            <c:numLit>
              <c:formatCode>General</c:formatCode>
              <c:ptCount val="15"/>
              <c:pt idx="0">
                <c:v>7.6681951230021825</c:v>
              </c:pt>
              <c:pt idx="1">
                <c:v>3.0226445731172635</c:v>
              </c:pt>
              <c:pt idx="2">
                <c:v>2.1795506142851875</c:v>
              </c:pt>
              <c:pt idx="3">
                <c:v>1.7594945249285303</c:v>
              </c:pt>
              <c:pt idx="4">
                <c:v>1.5416966765111018</c:v>
              </c:pt>
              <c:pt idx="5">
                <c:v>1.5063364966686876</c:v>
              </c:pt>
              <c:pt idx="6">
                <c:v>1.2907788910666043</c:v>
              </c:pt>
              <c:pt idx="7">
                <c:v>1.1374988633390593</c:v>
              </c:pt>
              <c:pt idx="8">
                <c:v>0.69202722284572626</c:v>
              </c:pt>
              <c:pt idx="9">
                <c:v>0.58710213781252518</c:v>
              </c:pt>
              <c:pt idx="10">
                <c:v>1.5981545711552823E-2</c:v>
              </c:pt>
              <c:pt idx="11">
                <c:v>1.2121430274733828E-2</c:v>
              </c:pt>
              <c:pt idx="12">
                <c:v>3.8766735649262691E-3</c:v>
              </c:pt>
              <c:pt idx="13">
                <c:v>2.9679430700107336E-3</c:v>
              </c:pt>
              <c:pt idx="14">
                <c:v>2.6957780425351852E-3</c:v>
              </c:pt>
            </c:numLit>
          </c:val>
          <c:extLst>
            <c:ext xmlns:c16="http://schemas.microsoft.com/office/drawing/2014/chart" uri="{C3380CC4-5D6E-409C-BE32-E72D297353CC}">
              <c16:uniqueId val="{00000000-5FDB-44DF-89DF-1A27496AA5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0503919"/>
        <c:axId val="740512239"/>
      </c:barChart>
      <c:catAx>
        <c:axId val="74050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12239"/>
        <c:crosses val="autoZero"/>
        <c:auto val="1"/>
        <c:lblAlgn val="ctr"/>
        <c:lblOffset val="100"/>
        <c:noMultiLvlLbl val="0"/>
      </c:catAx>
      <c:valAx>
        <c:axId val="74051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DDD/1,000 inhabitants/day (DID)</a:t>
                </a:r>
                <a:endParaRPr lang="th-TH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03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4_4">
  <dgm:title val=""/>
  <dgm:desc val=""/>
  <dgm:catLst>
    <dgm:cat type="accent4" pri="11400"/>
  </dgm:catLst>
  <dgm:styleLbl name="node0">
    <dgm:fillClrLst meth="cycle">
      <a:schemeClr val="accent4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4">
        <a:shade val="50000"/>
      </a:schemeClr>
      <a:schemeClr val="accent4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4">
        <a:shade val="50000"/>
      </a:schemeClr>
      <a:schemeClr val="accent4">
        <a:tint val="55000"/>
      </a:schemeClr>
    </dgm:fillClrLst>
    <dgm:linClrLst meth="cycle">
      <a:schemeClr val="accent4">
        <a:shade val="50000"/>
      </a:schemeClr>
      <a:schemeClr val="accent4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4">
        <a:shade val="50000"/>
      </a:schemeClr>
      <a:schemeClr val="accent4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4">
        <a:shade val="80000"/>
        <a:alpha val="50000"/>
      </a:schemeClr>
      <a:schemeClr val="accent4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</a:schemeClr>
      <a:schemeClr val="accent4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4">
        <a:shade val="90000"/>
      </a:schemeClr>
      <a:schemeClr val="accent4">
        <a:tint val="50000"/>
      </a:schemeClr>
    </dgm:fillClrLst>
    <dgm:linClrLst meth="cycle"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4">
        <a:shade val="90000"/>
      </a:schemeClr>
      <a:schemeClr val="accent4">
        <a:tint val="50000"/>
      </a:schemeClr>
    </dgm:fillClrLst>
    <dgm:linClrLst meth="cycle"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4">
        <a:shade val="90000"/>
      </a:schemeClr>
      <a:schemeClr val="accent4">
        <a:tint val="50000"/>
      </a:schemeClr>
    </dgm:fillClrLst>
    <dgm:linClrLst meth="cycle"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4">
        <a:shade val="90000"/>
      </a:schemeClr>
      <a:schemeClr val="accent4">
        <a:tint val="50000"/>
      </a:schemeClr>
    </dgm:fillClrLst>
    <dgm:linClrLst meth="cycle"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tint val="6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4">
        <a:shade val="50000"/>
      </a:schemeClr>
      <a:schemeClr val="accent4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4">
        <a:shade val="50000"/>
      </a:schemeClr>
      <a:schemeClr val="accent4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4">
        <a:shade val="50000"/>
      </a:schemeClr>
      <a:schemeClr val="accent4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4">
        <a:shade val="50000"/>
      </a:schemeClr>
      <a:schemeClr val="accent4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4">
        <a:shade val="50000"/>
      </a:schemeClr>
      <a:schemeClr val="accent4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4">
        <a:alpha val="90000"/>
        <a:tint val="55000"/>
      </a:schemeClr>
    </dgm:fillClrLst>
    <dgm:linClrLst meth="repeat">
      <a:schemeClr val="accent4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55000"/>
      </a:schemeClr>
    </dgm:fillClrLst>
    <dgm:linClrLst meth="repeat">
      <a:schemeClr val="accent4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55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5010225-0827-4EFD-8C62-EFDB6D6867CD}" type="doc">
      <dgm:prSet loTypeId="urn:microsoft.com/office/officeart/2005/8/layout/hierarchy6" loCatId="hierarchy" qsTypeId="urn:microsoft.com/office/officeart/2005/8/quickstyle/simple1" qsCatId="simple" csTypeId="urn:microsoft.com/office/officeart/2005/8/colors/accent4_4" csCatId="accent4" phldr="1"/>
      <dgm:spPr/>
      <dgm:t>
        <a:bodyPr/>
        <a:lstStyle/>
        <a:p>
          <a:endParaRPr lang="en-US"/>
        </a:p>
      </dgm:t>
    </dgm:pt>
    <dgm:pt modelId="{CAE23964-0E6B-46C5-BD22-9F44F589F140}">
      <dgm:prSet phldrT="[Text]" custT="1"/>
      <dgm:spPr>
        <a:solidFill>
          <a:srgbClr val="874553"/>
        </a:solidFill>
      </dgm:spPr>
      <dgm:t>
        <a:bodyPr/>
        <a:lstStyle/>
        <a:p>
          <a: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  <a:t>No. of registration in scope of study</a:t>
          </a:r>
          <a:b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  <a:t>3,829</a:t>
          </a:r>
          <a:r>
            <a:rPr lang="en-US" sz="2000" b="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(100%)</a:t>
          </a:r>
          <a:endParaRPr lang="en-US" sz="2400" b="0" dirty="0">
            <a:solidFill>
              <a:schemeClr val="accent4">
                <a:lumMod val="20000"/>
                <a:lumOff val="8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EA1751F-3CDD-4F33-A763-B02F7694162C}" type="parTrans" cxnId="{25C28F46-5D45-4BA6-BC57-4D998230598A}">
      <dgm:prSet/>
      <dgm:spPr/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E2DE9D6E-8E27-4E17-AC48-3F64D4772EB0}" type="sibTrans" cxnId="{25C28F46-5D45-4BA6-BC57-4D998230598A}">
      <dgm:prSet/>
      <dgm:spPr/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3FD4E077-1D6A-4443-ABAD-0BE07B41B410}">
      <dgm:prSet phldrT="[Text]" custT="1"/>
      <dgm:spPr>
        <a:solidFill>
          <a:srgbClr val="AB5A6B"/>
        </a:solidFill>
      </dgm:spPr>
      <dgm:t>
        <a:bodyPr/>
        <a:lstStyle/>
        <a:p>
          <a: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  <a:t>No. of reported</a:t>
          </a:r>
          <a:br>
            <a:rPr lang="en-US" sz="2500" b="1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0" dirty="0">
              <a:latin typeface="Arial" panose="020B0604020202020204" pitchFamily="34" charset="0"/>
              <a:cs typeface="Arial" panose="020B0604020202020204" pitchFamily="34" charset="0"/>
            </a:rPr>
            <a:t> 3,754</a:t>
          </a:r>
          <a:r>
            <a:rPr lang="en-US" sz="2000" b="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(98.93%)</a:t>
          </a:r>
          <a:endParaRPr lang="en-US" sz="2500" dirty="0">
            <a:solidFill>
              <a:schemeClr val="accent4">
                <a:lumMod val="20000"/>
                <a:lumOff val="80000"/>
              </a:schemeClr>
            </a:solidFill>
            <a:latin typeface="Franklin Gothic Book" panose="020B0503020102020204" pitchFamily="34" charset="0"/>
          </a:endParaRPr>
        </a:p>
      </dgm:t>
    </dgm:pt>
    <dgm:pt modelId="{7B09B784-6451-4B1E-807A-FE56C72851CB}" type="parTrans" cxnId="{29FA7E6C-1F6F-476A-ACBD-1ADFB42C1592}">
      <dgm:prSet/>
      <dgm:spPr>
        <a:ln>
          <a:solidFill>
            <a:srgbClr val="AB5A6B"/>
          </a:solidFill>
        </a:ln>
      </dgm:spPr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2F9C9CD0-E52D-43E2-939A-34F1AB12CF97}" type="sibTrans" cxnId="{29FA7E6C-1F6F-476A-ACBD-1ADFB42C1592}">
      <dgm:prSet/>
      <dgm:spPr/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B120246F-62EC-4723-8B0B-CD0CAB940FF5}">
      <dgm:prSet phldrT="[Text]" custT="1"/>
      <dgm:spPr>
        <a:solidFill>
          <a:srgbClr val="409AAD"/>
        </a:solidFill>
        <a:ln w="76200">
          <a:solidFill>
            <a:schemeClr val="bg1"/>
          </a:solidFill>
        </a:ln>
        <a:effectLst>
          <a:outerShdw dist="190500" dir="2700000" algn="tl" rotWithShape="0">
            <a:schemeClr val="accent1">
              <a:lumMod val="50000"/>
              <a:alpha val="40000"/>
            </a:schemeClr>
          </a:outerShdw>
        </a:effectLst>
      </dgm:spPr>
      <dgm:t>
        <a:bodyPr/>
        <a:lstStyle/>
        <a:p>
          <a:r>
            <a:rPr lang="en-US" sz="2000" b="1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Franklin Gothic Demi" panose="020B0703020102020204" pitchFamily="34" charset="0"/>
              <a:cs typeface="FreesiaUPC" panose="020B0604020202020204" pitchFamily="34" charset="-34"/>
            </a:rPr>
            <a:t>No. of non-zero reported*</a:t>
          </a:r>
          <a:br>
            <a:rPr lang="en-US" sz="2000" b="1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1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2,296 (33</a:t>
          </a:r>
          <a:r>
            <a:rPr lang="th-TH" sz="2000" b="1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n-US" sz="2000" b="1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37%)</a:t>
          </a:r>
          <a:endParaRPr lang="en-US" sz="2500" b="1" dirty="0">
            <a:ln>
              <a:solidFill>
                <a:schemeClr val="accent1">
                  <a:lumMod val="50000"/>
                </a:schemeClr>
              </a:solidFill>
            </a:ln>
            <a:effectLst>
              <a:outerShdw dist="63500" dir="2700000" algn="tl" rotWithShape="0">
                <a:schemeClr val="accent4">
                  <a:lumMod val="50000"/>
                  <a:alpha val="40000"/>
                </a:schemeClr>
              </a:outerShdw>
            </a:effectLst>
            <a:latin typeface="Franklin Gothic Book" panose="020B0503020102020204" pitchFamily="34" charset="0"/>
          </a:endParaRPr>
        </a:p>
      </dgm:t>
    </dgm:pt>
    <dgm:pt modelId="{4D261A2D-AFC6-4EDE-82C8-1970CFDD4AA3}" type="parTrans" cxnId="{F7C63D50-A9DC-48A4-A781-6D1F5057C7A6}">
      <dgm:prSet/>
      <dgm:spPr>
        <a:ln>
          <a:solidFill>
            <a:srgbClr val="AB5A6B"/>
          </a:solidFill>
        </a:ln>
      </dgm:spPr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E2696B59-DE30-407A-8506-C95917B974B9}" type="sibTrans" cxnId="{F7C63D50-A9DC-48A4-A781-6D1F5057C7A6}">
      <dgm:prSet/>
      <dgm:spPr/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C5D7A827-F4B1-47C7-95E8-86832A2C869E}">
      <dgm:prSet custT="1"/>
      <dgm:spPr>
        <a:solidFill>
          <a:srgbClr val="BE808D"/>
        </a:solidFill>
      </dgm:spPr>
      <dgm:t>
        <a:bodyPr/>
        <a:lstStyle/>
        <a:p>
          <a: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  <a:t>No. of zero reported</a:t>
          </a:r>
          <a:b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1,458 (66</a:t>
          </a:r>
          <a:r>
            <a:rPr lang="th-TH" sz="2000" b="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n-US" sz="2000" b="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63%)</a:t>
          </a:r>
          <a:endParaRPr lang="en-US" sz="2500" dirty="0">
            <a:solidFill>
              <a:schemeClr val="accent4">
                <a:lumMod val="20000"/>
                <a:lumOff val="80000"/>
              </a:schemeClr>
            </a:solidFill>
            <a:latin typeface="Franklin Gothic Book" panose="020B0503020102020204" pitchFamily="34" charset="0"/>
          </a:endParaRPr>
        </a:p>
      </dgm:t>
    </dgm:pt>
    <dgm:pt modelId="{3D7304FE-7022-4E75-9791-A3E1B2C50EB6}" type="parTrans" cxnId="{308EF9E6-172B-41BF-97AB-C4574B144D25}">
      <dgm:prSet/>
      <dgm:spPr>
        <a:ln>
          <a:solidFill>
            <a:srgbClr val="AB5A6B"/>
          </a:solidFill>
        </a:ln>
      </dgm:spPr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3DFAB35B-E720-4F8E-99F7-B840F20AC5E9}" type="sibTrans" cxnId="{308EF9E6-172B-41BF-97AB-C4574B144D25}">
      <dgm:prSet/>
      <dgm:spPr/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7108C908-223B-4A4F-8586-86E2F36EBC61}">
      <dgm:prSet phldrT="[Text]" custT="1"/>
      <dgm:spPr>
        <a:solidFill>
          <a:srgbClr val="AB5A6B"/>
        </a:solidFill>
      </dgm:spPr>
      <dgm:t>
        <a:bodyPr/>
        <a:lstStyle/>
        <a:p>
          <a:r>
            <a:rPr lang="en-US" sz="2000" b="1" dirty="0">
              <a:latin typeface="Franklin Gothic Book" panose="020B0503020102020204" pitchFamily="34" charset="0"/>
              <a:cs typeface="FreesiaUPC" panose="020B0604020202020204" pitchFamily="34" charset="-34"/>
            </a:rPr>
            <a:t>No. of non-reported</a:t>
          </a:r>
          <a:br>
            <a:rPr lang="en-US" sz="2500" b="1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000" b="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75 (1.07%)</a:t>
          </a:r>
          <a:endParaRPr lang="en-US" sz="2500" dirty="0">
            <a:solidFill>
              <a:schemeClr val="accent4">
                <a:lumMod val="20000"/>
                <a:lumOff val="80000"/>
              </a:schemeClr>
            </a:solidFill>
            <a:latin typeface="Franklin Gothic Book" panose="020B0503020102020204" pitchFamily="34" charset="0"/>
            <a:cs typeface="FreesiaUPC" panose="020B0604020202020204" pitchFamily="34" charset="-34"/>
          </a:endParaRPr>
        </a:p>
      </dgm:t>
    </dgm:pt>
    <dgm:pt modelId="{402DA36D-AA9D-4E72-AC12-9591C3570DCE}" type="sibTrans" cxnId="{A040F10D-359F-4659-8D0D-DDFB23CED1DB}">
      <dgm:prSet/>
      <dgm:spPr/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D966131B-DB52-44AD-AE1D-3BA5CF40AAEF}" type="parTrans" cxnId="{A040F10D-359F-4659-8D0D-DDFB23CED1DB}">
      <dgm:prSet/>
      <dgm:spPr>
        <a:ln>
          <a:solidFill>
            <a:srgbClr val="AB5A6B"/>
          </a:solidFill>
        </a:ln>
      </dgm:spPr>
      <dgm:t>
        <a:bodyPr/>
        <a:lstStyle/>
        <a:p>
          <a:endParaRPr lang="en-US">
            <a:latin typeface="Franklin Gothic Book" panose="020B0503020102020204" pitchFamily="34" charset="0"/>
          </a:endParaRPr>
        </a:p>
      </dgm:t>
    </dgm:pt>
    <dgm:pt modelId="{FF7BE324-FF29-4201-BF20-5E87CAF3E9CD}" type="pres">
      <dgm:prSet presAssocID="{A5010225-0827-4EFD-8C62-EFDB6D6867CD}" presName="mainComposite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7B0FEAA-86CA-4D82-9003-FB9F294B6BCD}" type="pres">
      <dgm:prSet presAssocID="{A5010225-0827-4EFD-8C62-EFDB6D6867CD}" presName="hierFlow" presStyleCnt="0"/>
      <dgm:spPr/>
    </dgm:pt>
    <dgm:pt modelId="{EF808765-5103-442A-BA6B-B84529C77144}" type="pres">
      <dgm:prSet presAssocID="{A5010225-0827-4EFD-8C62-EFDB6D6867CD}" presName="hierChild1" presStyleCnt="0">
        <dgm:presLayoutVars>
          <dgm:chPref val="1"/>
          <dgm:animOne val="branch"/>
          <dgm:animLvl val="lvl"/>
        </dgm:presLayoutVars>
      </dgm:prSet>
      <dgm:spPr/>
    </dgm:pt>
    <dgm:pt modelId="{25A18739-044A-4985-BB7E-8682027398B5}" type="pres">
      <dgm:prSet presAssocID="{CAE23964-0E6B-46C5-BD22-9F44F589F140}" presName="Name14" presStyleCnt="0"/>
      <dgm:spPr/>
    </dgm:pt>
    <dgm:pt modelId="{666B7240-8743-4036-98C4-35AF402E7FF9}" type="pres">
      <dgm:prSet presAssocID="{CAE23964-0E6B-46C5-BD22-9F44F589F140}" presName="level1Shape" presStyleLbl="node0" presStyleIdx="0" presStyleCnt="1" custScaleX="123889">
        <dgm:presLayoutVars>
          <dgm:chPref val="3"/>
        </dgm:presLayoutVars>
      </dgm:prSet>
      <dgm:spPr/>
    </dgm:pt>
    <dgm:pt modelId="{BD149EE6-E472-4791-B22C-5CE71B46DDDD}" type="pres">
      <dgm:prSet presAssocID="{CAE23964-0E6B-46C5-BD22-9F44F589F140}" presName="hierChild2" presStyleCnt="0"/>
      <dgm:spPr/>
    </dgm:pt>
    <dgm:pt modelId="{6B29CE5D-D563-4076-B87A-89C8D5377A2D}" type="pres">
      <dgm:prSet presAssocID="{7B09B784-6451-4B1E-807A-FE56C72851CB}" presName="Name19" presStyleLbl="parChTrans1D2" presStyleIdx="0" presStyleCnt="2"/>
      <dgm:spPr/>
    </dgm:pt>
    <dgm:pt modelId="{3409DD55-4965-45C3-95E0-72C02AB45BF6}" type="pres">
      <dgm:prSet presAssocID="{3FD4E077-1D6A-4443-ABAD-0BE07B41B410}" presName="Name21" presStyleCnt="0"/>
      <dgm:spPr/>
    </dgm:pt>
    <dgm:pt modelId="{53161D50-F8A8-4918-AFF5-4C6310C2D78D}" type="pres">
      <dgm:prSet presAssocID="{3FD4E077-1D6A-4443-ABAD-0BE07B41B410}" presName="level2Shape" presStyleLbl="node2" presStyleIdx="0" presStyleCnt="2" custScaleX="123889"/>
      <dgm:spPr/>
    </dgm:pt>
    <dgm:pt modelId="{95EAB9FB-D426-4E6D-B589-B55713F3807B}" type="pres">
      <dgm:prSet presAssocID="{3FD4E077-1D6A-4443-ABAD-0BE07B41B410}" presName="hierChild3" presStyleCnt="0"/>
      <dgm:spPr/>
    </dgm:pt>
    <dgm:pt modelId="{765A8B8E-D3B1-42DD-A9D7-594F75D67066}" type="pres">
      <dgm:prSet presAssocID="{4D261A2D-AFC6-4EDE-82C8-1970CFDD4AA3}" presName="Name19" presStyleLbl="parChTrans1D3" presStyleIdx="0" presStyleCnt="2"/>
      <dgm:spPr/>
    </dgm:pt>
    <dgm:pt modelId="{59CAB632-CE5F-47D1-A036-AEB5BCC075B0}" type="pres">
      <dgm:prSet presAssocID="{B120246F-62EC-4723-8B0B-CD0CAB940FF5}" presName="Name21" presStyleCnt="0"/>
      <dgm:spPr/>
    </dgm:pt>
    <dgm:pt modelId="{5EBC4D54-9F9C-4898-86FC-D9C38810BA05}" type="pres">
      <dgm:prSet presAssocID="{B120246F-62EC-4723-8B0B-CD0CAB940FF5}" presName="level2Shape" presStyleLbl="node3" presStyleIdx="0" presStyleCnt="2" custScaleX="123889"/>
      <dgm:spPr/>
    </dgm:pt>
    <dgm:pt modelId="{522C9C6E-07CC-41EC-9C6D-9C1E6A14DC4E}" type="pres">
      <dgm:prSet presAssocID="{B120246F-62EC-4723-8B0B-CD0CAB940FF5}" presName="hierChild3" presStyleCnt="0"/>
      <dgm:spPr/>
    </dgm:pt>
    <dgm:pt modelId="{E1A84A94-2E3A-45EB-A07D-5B778B778414}" type="pres">
      <dgm:prSet presAssocID="{3D7304FE-7022-4E75-9791-A3E1B2C50EB6}" presName="Name19" presStyleLbl="parChTrans1D3" presStyleIdx="1" presStyleCnt="2"/>
      <dgm:spPr/>
    </dgm:pt>
    <dgm:pt modelId="{3C41B15C-79E3-4814-B2CF-F4B4DA8AF3E4}" type="pres">
      <dgm:prSet presAssocID="{C5D7A827-F4B1-47C7-95E8-86832A2C869E}" presName="Name21" presStyleCnt="0"/>
      <dgm:spPr/>
    </dgm:pt>
    <dgm:pt modelId="{107E966C-ED6C-4670-A7AE-6C66ECA542A5}" type="pres">
      <dgm:prSet presAssocID="{C5D7A827-F4B1-47C7-95E8-86832A2C869E}" presName="level2Shape" presStyleLbl="node3" presStyleIdx="1" presStyleCnt="2" custScaleX="123889"/>
      <dgm:spPr/>
    </dgm:pt>
    <dgm:pt modelId="{358FC79C-BEC1-4D36-9E09-B41DAFDE1067}" type="pres">
      <dgm:prSet presAssocID="{C5D7A827-F4B1-47C7-95E8-86832A2C869E}" presName="hierChild3" presStyleCnt="0"/>
      <dgm:spPr/>
    </dgm:pt>
    <dgm:pt modelId="{BD98291A-821F-4746-8A2B-D78F2D3339F6}" type="pres">
      <dgm:prSet presAssocID="{D966131B-DB52-44AD-AE1D-3BA5CF40AAEF}" presName="Name19" presStyleLbl="parChTrans1D2" presStyleIdx="1" presStyleCnt="2"/>
      <dgm:spPr/>
    </dgm:pt>
    <dgm:pt modelId="{F4FC2F20-FADB-4BD9-BE22-5C8ED633132A}" type="pres">
      <dgm:prSet presAssocID="{7108C908-223B-4A4F-8586-86E2F36EBC61}" presName="Name21" presStyleCnt="0"/>
      <dgm:spPr/>
    </dgm:pt>
    <dgm:pt modelId="{ABCC06C0-2910-44F2-B2ED-C75B71FE98D1}" type="pres">
      <dgm:prSet presAssocID="{7108C908-223B-4A4F-8586-86E2F36EBC61}" presName="level2Shape" presStyleLbl="node2" presStyleIdx="1" presStyleCnt="2" custScaleX="123889"/>
      <dgm:spPr/>
    </dgm:pt>
    <dgm:pt modelId="{E867A119-57E8-482D-A9C2-E5BD470EB3B8}" type="pres">
      <dgm:prSet presAssocID="{7108C908-223B-4A4F-8586-86E2F36EBC61}" presName="hierChild3" presStyleCnt="0"/>
      <dgm:spPr/>
    </dgm:pt>
    <dgm:pt modelId="{823B38F1-D38E-4D7F-B0DF-817BC2F1C20B}" type="pres">
      <dgm:prSet presAssocID="{A5010225-0827-4EFD-8C62-EFDB6D6867CD}" presName="bgShapesFlow" presStyleCnt="0"/>
      <dgm:spPr/>
    </dgm:pt>
  </dgm:ptLst>
  <dgm:cxnLst>
    <dgm:cxn modelId="{A040F10D-359F-4659-8D0D-DDFB23CED1DB}" srcId="{CAE23964-0E6B-46C5-BD22-9F44F589F140}" destId="{7108C908-223B-4A4F-8586-86E2F36EBC61}" srcOrd="1" destOrd="0" parTransId="{D966131B-DB52-44AD-AE1D-3BA5CF40AAEF}" sibTransId="{402DA36D-AA9D-4E72-AC12-9591C3570DCE}"/>
    <dgm:cxn modelId="{09B77E35-C001-48ED-BF69-F6F5459A7108}" type="presOf" srcId="{4D261A2D-AFC6-4EDE-82C8-1970CFDD4AA3}" destId="{765A8B8E-D3B1-42DD-A9D7-594F75D67066}" srcOrd="0" destOrd="0" presId="urn:microsoft.com/office/officeart/2005/8/layout/hierarchy6"/>
    <dgm:cxn modelId="{25C28F46-5D45-4BA6-BC57-4D998230598A}" srcId="{A5010225-0827-4EFD-8C62-EFDB6D6867CD}" destId="{CAE23964-0E6B-46C5-BD22-9F44F589F140}" srcOrd="0" destOrd="0" parTransId="{1EA1751F-3CDD-4F33-A763-B02F7694162C}" sibTransId="{E2DE9D6E-8E27-4E17-AC48-3F64D4772EB0}"/>
    <dgm:cxn modelId="{59FCD34A-62BA-4CFD-880A-FF3D5E7EB3C6}" type="presOf" srcId="{3FD4E077-1D6A-4443-ABAD-0BE07B41B410}" destId="{53161D50-F8A8-4918-AFF5-4C6310C2D78D}" srcOrd="0" destOrd="0" presId="urn:microsoft.com/office/officeart/2005/8/layout/hierarchy6"/>
    <dgm:cxn modelId="{654AF84A-E703-4E2E-9EE3-1C999F45D122}" type="presOf" srcId="{D966131B-DB52-44AD-AE1D-3BA5CF40AAEF}" destId="{BD98291A-821F-4746-8A2B-D78F2D3339F6}" srcOrd="0" destOrd="0" presId="urn:microsoft.com/office/officeart/2005/8/layout/hierarchy6"/>
    <dgm:cxn modelId="{29FA7E6C-1F6F-476A-ACBD-1ADFB42C1592}" srcId="{CAE23964-0E6B-46C5-BD22-9F44F589F140}" destId="{3FD4E077-1D6A-4443-ABAD-0BE07B41B410}" srcOrd="0" destOrd="0" parTransId="{7B09B784-6451-4B1E-807A-FE56C72851CB}" sibTransId="{2F9C9CD0-E52D-43E2-939A-34F1AB12CF97}"/>
    <dgm:cxn modelId="{F7C63D50-A9DC-48A4-A781-6D1F5057C7A6}" srcId="{3FD4E077-1D6A-4443-ABAD-0BE07B41B410}" destId="{B120246F-62EC-4723-8B0B-CD0CAB940FF5}" srcOrd="0" destOrd="0" parTransId="{4D261A2D-AFC6-4EDE-82C8-1970CFDD4AA3}" sibTransId="{E2696B59-DE30-407A-8506-C95917B974B9}"/>
    <dgm:cxn modelId="{A0397C55-FDFA-41E9-9D7E-81BC8685E5C1}" type="presOf" srcId="{B120246F-62EC-4723-8B0B-CD0CAB940FF5}" destId="{5EBC4D54-9F9C-4898-86FC-D9C38810BA05}" srcOrd="0" destOrd="0" presId="urn:microsoft.com/office/officeart/2005/8/layout/hierarchy6"/>
    <dgm:cxn modelId="{A31A0C7A-F339-4616-B8C8-B004B630947F}" type="presOf" srcId="{A5010225-0827-4EFD-8C62-EFDB6D6867CD}" destId="{FF7BE324-FF29-4201-BF20-5E87CAF3E9CD}" srcOrd="0" destOrd="0" presId="urn:microsoft.com/office/officeart/2005/8/layout/hierarchy6"/>
    <dgm:cxn modelId="{7E7D9198-3B84-49E1-A5FD-ACF202ABA022}" type="presOf" srcId="{7108C908-223B-4A4F-8586-86E2F36EBC61}" destId="{ABCC06C0-2910-44F2-B2ED-C75B71FE98D1}" srcOrd="0" destOrd="0" presId="urn:microsoft.com/office/officeart/2005/8/layout/hierarchy6"/>
    <dgm:cxn modelId="{B631229C-8EBB-413A-ADC1-C17545156A59}" type="presOf" srcId="{7B09B784-6451-4B1E-807A-FE56C72851CB}" destId="{6B29CE5D-D563-4076-B87A-89C8D5377A2D}" srcOrd="0" destOrd="0" presId="urn:microsoft.com/office/officeart/2005/8/layout/hierarchy6"/>
    <dgm:cxn modelId="{7315EBC3-0510-46EB-8329-04E4358FDE38}" type="presOf" srcId="{3D7304FE-7022-4E75-9791-A3E1B2C50EB6}" destId="{E1A84A94-2E3A-45EB-A07D-5B778B778414}" srcOrd="0" destOrd="0" presId="urn:microsoft.com/office/officeart/2005/8/layout/hierarchy6"/>
    <dgm:cxn modelId="{306D30C6-A6D6-4F8B-9413-237AF1D4D2F2}" type="presOf" srcId="{CAE23964-0E6B-46C5-BD22-9F44F589F140}" destId="{666B7240-8743-4036-98C4-35AF402E7FF9}" srcOrd="0" destOrd="0" presId="urn:microsoft.com/office/officeart/2005/8/layout/hierarchy6"/>
    <dgm:cxn modelId="{52243CD3-C120-46E9-9E8B-A8E9D5814885}" type="presOf" srcId="{C5D7A827-F4B1-47C7-95E8-86832A2C869E}" destId="{107E966C-ED6C-4670-A7AE-6C66ECA542A5}" srcOrd="0" destOrd="0" presId="urn:microsoft.com/office/officeart/2005/8/layout/hierarchy6"/>
    <dgm:cxn modelId="{308EF9E6-172B-41BF-97AB-C4574B144D25}" srcId="{3FD4E077-1D6A-4443-ABAD-0BE07B41B410}" destId="{C5D7A827-F4B1-47C7-95E8-86832A2C869E}" srcOrd="1" destOrd="0" parTransId="{3D7304FE-7022-4E75-9791-A3E1B2C50EB6}" sibTransId="{3DFAB35B-E720-4F8E-99F7-B840F20AC5E9}"/>
    <dgm:cxn modelId="{26D194CD-0EE9-4F61-AD12-0A1806CB43FC}" type="presParOf" srcId="{FF7BE324-FF29-4201-BF20-5E87CAF3E9CD}" destId="{87B0FEAA-86CA-4D82-9003-FB9F294B6BCD}" srcOrd="0" destOrd="0" presId="urn:microsoft.com/office/officeart/2005/8/layout/hierarchy6"/>
    <dgm:cxn modelId="{3BD99645-CF2B-4064-9C20-6F3DCCE2B3D3}" type="presParOf" srcId="{87B0FEAA-86CA-4D82-9003-FB9F294B6BCD}" destId="{EF808765-5103-442A-BA6B-B84529C77144}" srcOrd="0" destOrd="0" presId="urn:microsoft.com/office/officeart/2005/8/layout/hierarchy6"/>
    <dgm:cxn modelId="{8DE66761-F61F-4320-8A92-E6DB9B0A3562}" type="presParOf" srcId="{EF808765-5103-442A-BA6B-B84529C77144}" destId="{25A18739-044A-4985-BB7E-8682027398B5}" srcOrd="0" destOrd="0" presId="urn:microsoft.com/office/officeart/2005/8/layout/hierarchy6"/>
    <dgm:cxn modelId="{66E6E5CF-F002-4938-B131-1E866A7ED798}" type="presParOf" srcId="{25A18739-044A-4985-BB7E-8682027398B5}" destId="{666B7240-8743-4036-98C4-35AF402E7FF9}" srcOrd="0" destOrd="0" presId="urn:microsoft.com/office/officeart/2005/8/layout/hierarchy6"/>
    <dgm:cxn modelId="{1BB1312D-D9C2-44AB-BE2D-25F7F5BB479F}" type="presParOf" srcId="{25A18739-044A-4985-BB7E-8682027398B5}" destId="{BD149EE6-E472-4791-B22C-5CE71B46DDDD}" srcOrd="1" destOrd="0" presId="urn:microsoft.com/office/officeart/2005/8/layout/hierarchy6"/>
    <dgm:cxn modelId="{043318B1-42F1-4CE1-A016-2AA993398CCE}" type="presParOf" srcId="{BD149EE6-E472-4791-B22C-5CE71B46DDDD}" destId="{6B29CE5D-D563-4076-B87A-89C8D5377A2D}" srcOrd="0" destOrd="0" presId="urn:microsoft.com/office/officeart/2005/8/layout/hierarchy6"/>
    <dgm:cxn modelId="{BC6DBB21-FE1E-432C-9B9D-41BFEB47225F}" type="presParOf" srcId="{BD149EE6-E472-4791-B22C-5CE71B46DDDD}" destId="{3409DD55-4965-45C3-95E0-72C02AB45BF6}" srcOrd="1" destOrd="0" presId="urn:microsoft.com/office/officeart/2005/8/layout/hierarchy6"/>
    <dgm:cxn modelId="{11CB0ECC-C5C7-4DD9-B7DE-D9DC6FCBA955}" type="presParOf" srcId="{3409DD55-4965-45C3-95E0-72C02AB45BF6}" destId="{53161D50-F8A8-4918-AFF5-4C6310C2D78D}" srcOrd="0" destOrd="0" presId="urn:microsoft.com/office/officeart/2005/8/layout/hierarchy6"/>
    <dgm:cxn modelId="{5EFDEF5A-7A63-47F0-8F7E-345D638EC470}" type="presParOf" srcId="{3409DD55-4965-45C3-95E0-72C02AB45BF6}" destId="{95EAB9FB-D426-4E6D-B589-B55713F3807B}" srcOrd="1" destOrd="0" presId="urn:microsoft.com/office/officeart/2005/8/layout/hierarchy6"/>
    <dgm:cxn modelId="{2111F132-20C8-43A1-B470-964529CF6F4C}" type="presParOf" srcId="{95EAB9FB-D426-4E6D-B589-B55713F3807B}" destId="{765A8B8E-D3B1-42DD-A9D7-594F75D67066}" srcOrd="0" destOrd="0" presId="urn:microsoft.com/office/officeart/2005/8/layout/hierarchy6"/>
    <dgm:cxn modelId="{03962346-7CFC-450E-BC59-7729FABD5D97}" type="presParOf" srcId="{95EAB9FB-D426-4E6D-B589-B55713F3807B}" destId="{59CAB632-CE5F-47D1-A036-AEB5BCC075B0}" srcOrd="1" destOrd="0" presId="urn:microsoft.com/office/officeart/2005/8/layout/hierarchy6"/>
    <dgm:cxn modelId="{EDEC3D24-47AE-47B8-93E3-BD67404151DD}" type="presParOf" srcId="{59CAB632-CE5F-47D1-A036-AEB5BCC075B0}" destId="{5EBC4D54-9F9C-4898-86FC-D9C38810BA05}" srcOrd="0" destOrd="0" presId="urn:microsoft.com/office/officeart/2005/8/layout/hierarchy6"/>
    <dgm:cxn modelId="{E74A411F-6CBD-440D-8FD3-549A61FAF2BE}" type="presParOf" srcId="{59CAB632-CE5F-47D1-A036-AEB5BCC075B0}" destId="{522C9C6E-07CC-41EC-9C6D-9C1E6A14DC4E}" srcOrd="1" destOrd="0" presId="urn:microsoft.com/office/officeart/2005/8/layout/hierarchy6"/>
    <dgm:cxn modelId="{D9F484D9-E2A3-45CB-BA80-F0B60F306A79}" type="presParOf" srcId="{95EAB9FB-D426-4E6D-B589-B55713F3807B}" destId="{E1A84A94-2E3A-45EB-A07D-5B778B778414}" srcOrd="2" destOrd="0" presId="urn:microsoft.com/office/officeart/2005/8/layout/hierarchy6"/>
    <dgm:cxn modelId="{881A7FB2-BBD6-4B46-940C-B4771A65830E}" type="presParOf" srcId="{95EAB9FB-D426-4E6D-B589-B55713F3807B}" destId="{3C41B15C-79E3-4814-B2CF-F4B4DA8AF3E4}" srcOrd="3" destOrd="0" presId="urn:microsoft.com/office/officeart/2005/8/layout/hierarchy6"/>
    <dgm:cxn modelId="{7420D2F5-8CA4-4498-8798-FBD4EA78A237}" type="presParOf" srcId="{3C41B15C-79E3-4814-B2CF-F4B4DA8AF3E4}" destId="{107E966C-ED6C-4670-A7AE-6C66ECA542A5}" srcOrd="0" destOrd="0" presId="urn:microsoft.com/office/officeart/2005/8/layout/hierarchy6"/>
    <dgm:cxn modelId="{9F4346AD-04BA-4635-84FB-D6EDA22B8A88}" type="presParOf" srcId="{3C41B15C-79E3-4814-B2CF-F4B4DA8AF3E4}" destId="{358FC79C-BEC1-4D36-9E09-B41DAFDE1067}" srcOrd="1" destOrd="0" presId="urn:microsoft.com/office/officeart/2005/8/layout/hierarchy6"/>
    <dgm:cxn modelId="{D32891EB-CF96-439D-AE1F-14AA4CF0FC63}" type="presParOf" srcId="{BD149EE6-E472-4791-B22C-5CE71B46DDDD}" destId="{BD98291A-821F-4746-8A2B-D78F2D3339F6}" srcOrd="2" destOrd="0" presId="urn:microsoft.com/office/officeart/2005/8/layout/hierarchy6"/>
    <dgm:cxn modelId="{F120241A-1E88-4651-B058-A0EB38FD1684}" type="presParOf" srcId="{BD149EE6-E472-4791-B22C-5CE71B46DDDD}" destId="{F4FC2F20-FADB-4BD9-BE22-5C8ED633132A}" srcOrd="3" destOrd="0" presId="urn:microsoft.com/office/officeart/2005/8/layout/hierarchy6"/>
    <dgm:cxn modelId="{4655AE4E-1AA2-46DF-9EE9-EFECC0B23999}" type="presParOf" srcId="{F4FC2F20-FADB-4BD9-BE22-5C8ED633132A}" destId="{ABCC06C0-2910-44F2-B2ED-C75B71FE98D1}" srcOrd="0" destOrd="0" presId="urn:microsoft.com/office/officeart/2005/8/layout/hierarchy6"/>
    <dgm:cxn modelId="{9D236132-7B97-45EB-BDF0-FF719C39EA42}" type="presParOf" srcId="{F4FC2F20-FADB-4BD9-BE22-5C8ED633132A}" destId="{E867A119-57E8-482D-A9C2-E5BD470EB3B8}" srcOrd="1" destOrd="0" presId="urn:microsoft.com/office/officeart/2005/8/layout/hierarchy6"/>
    <dgm:cxn modelId="{5F4369EA-421F-43CF-8A43-3790B0644A8B}" type="presParOf" srcId="{FF7BE324-FF29-4201-BF20-5E87CAF3E9CD}" destId="{823B38F1-D38E-4D7F-B0DF-817BC2F1C20B}" srcOrd="1" destOrd="0" presId="urn:microsoft.com/office/officeart/2005/8/layout/hierarchy6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6B7240-8743-4036-98C4-35AF402E7FF9}">
      <dsp:nvSpPr>
        <dsp:cNvPr id="0" name=""/>
        <dsp:cNvSpPr/>
      </dsp:nvSpPr>
      <dsp:spPr>
        <a:xfrm>
          <a:off x="2706346" y="110438"/>
          <a:ext cx="2177221" cy="1171598"/>
        </a:xfrm>
        <a:prstGeom prst="roundRect">
          <a:avLst>
            <a:gd name="adj" fmla="val 10000"/>
          </a:avLst>
        </a:prstGeom>
        <a:solidFill>
          <a:srgbClr val="874553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  <a:t>No. of registration in scope of study</a:t>
          </a:r>
          <a:b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  <a:t>3,829</a:t>
          </a:r>
          <a:r>
            <a:rPr lang="en-US" sz="2000" b="0" kern="120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(100%)</a:t>
          </a:r>
          <a:endParaRPr lang="en-US" sz="2400" b="0" kern="1200" dirty="0">
            <a:solidFill>
              <a:schemeClr val="accent4">
                <a:lumMod val="20000"/>
                <a:lumOff val="8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740661" y="144753"/>
        <a:ext cx="2108591" cy="1102968"/>
      </dsp:txXfrm>
    </dsp:sp>
    <dsp:sp modelId="{6B29CE5D-D563-4076-B87A-89C8D5377A2D}">
      <dsp:nvSpPr>
        <dsp:cNvPr id="0" name=""/>
        <dsp:cNvSpPr/>
      </dsp:nvSpPr>
      <dsp:spPr>
        <a:xfrm>
          <a:off x="2442736" y="1282036"/>
          <a:ext cx="1352220" cy="468639"/>
        </a:xfrm>
        <a:custGeom>
          <a:avLst/>
          <a:gdLst/>
          <a:ahLst/>
          <a:cxnLst/>
          <a:rect l="0" t="0" r="0" b="0"/>
          <a:pathLst>
            <a:path>
              <a:moveTo>
                <a:pt x="1352220" y="0"/>
              </a:moveTo>
              <a:lnTo>
                <a:pt x="1352220" y="234319"/>
              </a:lnTo>
              <a:lnTo>
                <a:pt x="0" y="234319"/>
              </a:lnTo>
              <a:lnTo>
                <a:pt x="0" y="468639"/>
              </a:lnTo>
            </a:path>
          </a:pathLst>
        </a:custGeom>
        <a:noFill/>
        <a:ln w="19050" cap="flat" cmpd="sng" algn="ctr">
          <a:solidFill>
            <a:srgbClr val="AB5A6B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161D50-F8A8-4918-AFF5-4C6310C2D78D}">
      <dsp:nvSpPr>
        <dsp:cNvPr id="0" name=""/>
        <dsp:cNvSpPr/>
      </dsp:nvSpPr>
      <dsp:spPr>
        <a:xfrm>
          <a:off x="1354125" y="1750675"/>
          <a:ext cx="2177221" cy="1171598"/>
        </a:xfrm>
        <a:prstGeom prst="roundRect">
          <a:avLst>
            <a:gd name="adj" fmla="val 10000"/>
          </a:avLst>
        </a:prstGeom>
        <a:solidFill>
          <a:srgbClr val="AB5A6B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  <a:t>No. of reported</a:t>
          </a:r>
          <a:br>
            <a:rPr lang="en-US" sz="25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0" kern="1200" dirty="0">
              <a:latin typeface="Arial" panose="020B0604020202020204" pitchFamily="34" charset="0"/>
              <a:cs typeface="Arial" panose="020B0604020202020204" pitchFamily="34" charset="0"/>
            </a:rPr>
            <a:t> 3,754</a:t>
          </a:r>
          <a:r>
            <a:rPr lang="en-US" sz="2000" b="0" kern="120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(98.93%)</a:t>
          </a:r>
          <a:endParaRPr lang="en-US" sz="2500" kern="1200" dirty="0">
            <a:solidFill>
              <a:schemeClr val="accent4">
                <a:lumMod val="20000"/>
                <a:lumOff val="80000"/>
              </a:schemeClr>
            </a:solidFill>
            <a:latin typeface="Franklin Gothic Book" panose="020B0503020102020204" pitchFamily="34" charset="0"/>
          </a:endParaRPr>
        </a:p>
      </dsp:txBody>
      <dsp:txXfrm>
        <a:off x="1388440" y="1784990"/>
        <a:ext cx="2108591" cy="1102968"/>
      </dsp:txXfrm>
    </dsp:sp>
    <dsp:sp modelId="{765A8B8E-D3B1-42DD-A9D7-594F75D67066}">
      <dsp:nvSpPr>
        <dsp:cNvPr id="0" name=""/>
        <dsp:cNvSpPr/>
      </dsp:nvSpPr>
      <dsp:spPr>
        <a:xfrm>
          <a:off x="1090516" y="2922273"/>
          <a:ext cx="1352220" cy="468639"/>
        </a:xfrm>
        <a:custGeom>
          <a:avLst/>
          <a:gdLst/>
          <a:ahLst/>
          <a:cxnLst/>
          <a:rect l="0" t="0" r="0" b="0"/>
          <a:pathLst>
            <a:path>
              <a:moveTo>
                <a:pt x="1352220" y="0"/>
              </a:moveTo>
              <a:lnTo>
                <a:pt x="1352220" y="234319"/>
              </a:lnTo>
              <a:lnTo>
                <a:pt x="0" y="234319"/>
              </a:lnTo>
              <a:lnTo>
                <a:pt x="0" y="468639"/>
              </a:lnTo>
            </a:path>
          </a:pathLst>
        </a:custGeom>
        <a:noFill/>
        <a:ln w="19050" cap="flat" cmpd="sng" algn="ctr">
          <a:solidFill>
            <a:srgbClr val="AB5A6B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EBC4D54-9F9C-4898-86FC-D9C38810BA05}">
      <dsp:nvSpPr>
        <dsp:cNvPr id="0" name=""/>
        <dsp:cNvSpPr/>
      </dsp:nvSpPr>
      <dsp:spPr>
        <a:xfrm>
          <a:off x="1905" y="3390912"/>
          <a:ext cx="2177221" cy="1171598"/>
        </a:xfrm>
        <a:prstGeom prst="roundRect">
          <a:avLst>
            <a:gd name="adj" fmla="val 10000"/>
          </a:avLst>
        </a:prstGeom>
        <a:solidFill>
          <a:srgbClr val="409AAD"/>
        </a:solidFill>
        <a:ln w="76200" cap="flat" cmpd="sng" algn="ctr">
          <a:solidFill>
            <a:schemeClr val="bg1"/>
          </a:solidFill>
          <a:prstDash val="solid"/>
          <a:miter lim="800000"/>
        </a:ln>
        <a:effectLst>
          <a:outerShdw dist="190500" dir="2700000" algn="tl" rotWithShape="0">
            <a:schemeClr val="accent1">
              <a:lumMod val="50000"/>
              <a:alpha val="40000"/>
            </a:scheme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1" kern="1200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Franklin Gothic Demi" panose="020B0703020102020204" pitchFamily="34" charset="0"/>
              <a:cs typeface="FreesiaUPC" panose="020B0604020202020204" pitchFamily="34" charset="-34"/>
            </a:rPr>
            <a:t>No. of non-zero reported*</a:t>
          </a:r>
          <a:br>
            <a:rPr lang="en-US" sz="2000" b="1" kern="1200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1" kern="1200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2,296 (33</a:t>
          </a:r>
          <a:r>
            <a:rPr lang="th-TH" sz="2000" b="1" kern="1200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n-US" sz="2000" b="1" kern="1200" dirty="0">
              <a:ln>
                <a:solidFill>
                  <a:schemeClr val="accent1">
                    <a:lumMod val="50000"/>
                  </a:schemeClr>
                </a:solidFill>
              </a:ln>
              <a:effectLst>
                <a:outerShdw dist="63500" dir="2700000" algn="tl" rotWithShape="0">
                  <a:schemeClr val="accent4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37%)</a:t>
          </a:r>
          <a:endParaRPr lang="en-US" sz="2500" b="1" kern="1200" dirty="0">
            <a:ln>
              <a:solidFill>
                <a:schemeClr val="accent1">
                  <a:lumMod val="50000"/>
                </a:schemeClr>
              </a:solidFill>
            </a:ln>
            <a:effectLst>
              <a:outerShdw dist="63500" dir="2700000" algn="tl" rotWithShape="0">
                <a:schemeClr val="accent4">
                  <a:lumMod val="50000"/>
                  <a:alpha val="40000"/>
                </a:schemeClr>
              </a:outerShdw>
            </a:effectLst>
            <a:latin typeface="Franklin Gothic Book" panose="020B0503020102020204" pitchFamily="34" charset="0"/>
          </a:endParaRPr>
        </a:p>
      </dsp:txBody>
      <dsp:txXfrm>
        <a:off x="36220" y="3425227"/>
        <a:ext cx="2108591" cy="1102968"/>
      </dsp:txXfrm>
    </dsp:sp>
    <dsp:sp modelId="{E1A84A94-2E3A-45EB-A07D-5B778B778414}">
      <dsp:nvSpPr>
        <dsp:cNvPr id="0" name=""/>
        <dsp:cNvSpPr/>
      </dsp:nvSpPr>
      <dsp:spPr>
        <a:xfrm>
          <a:off x="2442736" y="2922273"/>
          <a:ext cx="1352220" cy="46863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319"/>
              </a:lnTo>
              <a:lnTo>
                <a:pt x="1352220" y="234319"/>
              </a:lnTo>
              <a:lnTo>
                <a:pt x="1352220" y="468639"/>
              </a:lnTo>
            </a:path>
          </a:pathLst>
        </a:custGeom>
        <a:noFill/>
        <a:ln w="19050" cap="flat" cmpd="sng" algn="ctr">
          <a:solidFill>
            <a:srgbClr val="AB5A6B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07E966C-ED6C-4670-A7AE-6C66ECA542A5}">
      <dsp:nvSpPr>
        <dsp:cNvPr id="0" name=""/>
        <dsp:cNvSpPr/>
      </dsp:nvSpPr>
      <dsp:spPr>
        <a:xfrm>
          <a:off x="2706346" y="3390912"/>
          <a:ext cx="2177221" cy="1171598"/>
        </a:xfrm>
        <a:prstGeom prst="roundRect">
          <a:avLst>
            <a:gd name="adj" fmla="val 10000"/>
          </a:avLst>
        </a:prstGeom>
        <a:solidFill>
          <a:srgbClr val="BE808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  <a:t>No. of zero reported</a:t>
          </a:r>
          <a:b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0" kern="120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1,458 (66</a:t>
          </a:r>
          <a:r>
            <a:rPr lang="th-TH" sz="2000" b="0" kern="120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n-US" sz="2000" b="0" kern="120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63%)</a:t>
          </a:r>
          <a:endParaRPr lang="en-US" sz="2500" kern="1200" dirty="0">
            <a:solidFill>
              <a:schemeClr val="accent4">
                <a:lumMod val="20000"/>
                <a:lumOff val="80000"/>
              </a:schemeClr>
            </a:solidFill>
            <a:latin typeface="Franklin Gothic Book" panose="020B0503020102020204" pitchFamily="34" charset="0"/>
          </a:endParaRPr>
        </a:p>
      </dsp:txBody>
      <dsp:txXfrm>
        <a:off x="2740661" y="3425227"/>
        <a:ext cx="2108591" cy="1102968"/>
      </dsp:txXfrm>
    </dsp:sp>
    <dsp:sp modelId="{BD98291A-821F-4746-8A2B-D78F2D3339F6}">
      <dsp:nvSpPr>
        <dsp:cNvPr id="0" name=""/>
        <dsp:cNvSpPr/>
      </dsp:nvSpPr>
      <dsp:spPr>
        <a:xfrm>
          <a:off x="3794957" y="1282036"/>
          <a:ext cx="1352220" cy="46863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319"/>
              </a:lnTo>
              <a:lnTo>
                <a:pt x="1352220" y="234319"/>
              </a:lnTo>
              <a:lnTo>
                <a:pt x="1352220" y="468639"/>
              </a:lnTo>
            </a:path>
          </a:pathLst>
        </a:custGeom>
        <a:noFill/>
        <a:ln w="19050" cap="flat" cmpd="sng" algn="ctr">
          <a:solidFill>
            <a:srgbClr val="AB5A6B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BCC06C0-2910-44F2-B2ED-C75B71FE98D1}">
      <dsp:nvSpPr>
        <dsp:cNvPr id="0" name=""/>
        <dsp:cNvSpPr/>
      </dsp:nvSpPr>
      <dsp:spPr>
        <a:xfrm>
          <a:off x="4058566" y="1750675"/>
          <a:ext cx="2177221" cy="1171598"/>
        </a:xfrm>
        <a:prstGeom prst="roundRect">
          <a:avLst>
            <a:gd name="adj" fmla="val 10000"/>
          </a:avLst>
        </a:prstGeom>
        <a:solidFill>
          <a:srgbClr val="AB5A6B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  <a:t>No. of non-reported</a:t>
          </a:r>
          <a:br>
            <a:rPr lang="en-US" sz="2500" b="1" kern="1200" dirty="0">
              <a:latin typeface="Franklin Gothic Book" panose="020B0503020102020204" pitchFamily="34" charset="0"/>
              <a:cs typeface="FreesiaUPC" panose="020B0604020202020204" pitchFamily="34" charset="-34"/>
            </a:rPr>
          </a:br>
          <a:r>
            <a:rPr lang="en-US" sz="2000" b="0" kern="120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000" b="0" kern="1200" dirty="0">
              <a:solidFill>
                <a:schemeClr val="accent4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75 (1.07%)</a:t>
          </a:r>
          <a:endParaRPr lang="en-US" sz="2500" kern="1200" dirty="0">
            <a:solidFill>
              <a:schemeClr val="accent4">
                <a:lumMod val="20000"/>
                <a:lumOff val="80000"/>
              </a:schemeClr>
            </a:solidFill>
            <a:latin typeface="Franklin Gothic Book" panose="020B0503020102020204" pitchFamily="34" charset="0"/>
            <a:cs typeface="FreesiaUPC" panose="020B0604020202020204" pitchFamily="34" charset="-34"/>
          </a:endParaRPr>
        </a:p>
      </dsp:txBody>
      <dsp:txXfrm>
        <a:off x="4092881" y="1784990"/>
        <a:ext cx="2108591" cy="110296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6">
  <dgm:title val=""/>
  <dgm:desc val=""/>
  <dgm:catLst>
    <dgm:cat type="hierarchy" pri="3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5">
          <dgm:prSet phldr="1"/>
        </dgm:pt>
        <dgm:pt modelId="6">
          <dgm:prSet phldr="1"/>
        </dgm:pt>
      </dgm:ptLst>
      <dgm:cxnLst>
        <dgm:cxn modelId="7" srcId="0" destId="1" srcOrd="0" destOrd="0"/>
        <dgm:cxn modelId="8" srcId="1" destId="2" srcOrd="0" destOrd="0"/>
        <dgm:cxn modelId="9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10" srcId="0" destId="4" srcOrd="1" destOrd="0"/>
        <dgm:cxn modelId="11" srcId="0" destId="5" srcOrd="2" destOrd="0"/>
        <dgm:cxn modelId="12" srcId="0" destId="6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2"/>
        <dgm:pt modelId="3"/>
      </dgm:ptLst>
      <dgm:cxnLst>
        <dgm:cxn modelId="4" srcId="0" destId="1" srcOrd="0" destOrd="0"/>
        <dgm:cxn modelId="13" srcId="1" destId="11" srcOrd="0" destOrd="0"/>
        <dgm:cxn modelId="14" srcId="1" destId="12" srcOrd="1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  <dgm:pt modelId="4"/>
        <dgm:pt modelId="5"/>
        <dgm:pt modelId="6"/>
        <dgm:pt modelId="7"/>
      </dgm:ptLst>
      <dgm:cxnLst>
        <dgm:cxn modelId="8" srcId="0" destId="1" srcOrd="0" destOrd="0"/>
        <dgm:cxn modelId="9" srcId="1" destId="2" srcOrd="0" destOrd="0"/>
        <dgm:cxn modelId="10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  <dgm:cxn modelId="11" srcId="0" destId="4" srcOrd="1" destOrd="0"/>
        <dgm:cxn modelId="12" srcId="0" destId="5" srcOrd="2" destOrd="0"/>
        <dgm:cxn modelId="13" srcId="0" destId="6" srcOrd="3" destOrd="0"/>
        <dgm:cxn modelId="14" srcId="0" destId="7" srcOrd="4" destOrd="0"/>
      </dgm:cxnLst>
      <dgm:bg/>
      <dgm:whole/>
    </dgm:dataModel>
  </dgm:clrData>
  <dgm:layoutNode name="mainComposite">
    <dgm:varLst>
      <dgm:chPref val="1"/>
      <dgm:dir/>
      <dgm:animOne val="branch"/>
      <dgm:animLvl val="lvl"/>
      <dgm:resizeHandles val="exact"/>
    </dgm:varLst>
    <dgm:alg type="composite">
      <dgm:param type="vertAlign" val="mid"/>
      <dgm:param type="horzAlign" val="ctr"/>
    </dgm:alg>
    <dgm:shape xmlns:r="http://schemas.openxmlformats.org/officeDocument/2006/relationships" r:blip="">
      <dgm:adjLst/>
    </dgm:shape>
    <dgm:presOf/>
    <dgm:choose name="Name0">
      <dgm:if name="Name1" axis="ch" ptType="node" func="cnt" op="gte" val="2">
        <dgm:choose name="Name2">
          <dgm:if name="Name3" func="var" arg="dir" op="equ" val="norm">
            <dgm:constrLst>
              <dgm:constr type="l" for="ch" forName="hierFlow" refType="w" fact="0.3"/>
              <dgm:constr type="t" for="ch" forName="hierFlow"/>
              <dgm:constr type="r" for="ch" forName="hierFlow" refType="w" fact="0.98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if>
          <dgm:else name="Name4">
            <dgm:constrLst>
              <dgm:constr type="l" for="ch" forName="hierFlow" refType="w" fact="0.02"/>
              <dgm:constr type="t" for="ch" forName="hierFlow"/>
              <dgm:constr type="r" for="ch" forName="hierFlow" refType="w" fact="0.7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else>
        </dgm:choose>
      </dgm:if>
      <dgm:else name="Name5">
        <dgm:constrLst>
          <dgm:constr type="l" for="ch" forName="hierFlow"/>
          <dgm:constr type="t" for="ch" forName="hierFlow"/>
          <dgm:constr type="r" for="ch" forName="hierFlow" refType="w"/>
          <dgm:constr type="b" for="ch" forName="hierFlow" refType="h"/>
          <dgm:constr type="l" for="ch" forName="bgShapesFlow"/>
          <dgm:constr type="t" for="ch" forName="bgShapesFlow"/>
          <dgm:constr type="r" for="ch" forName="bgShapesFlow" refType="w"/>
          <dgm:constr type="b" for="ch" forName="bgShapesFlow" refType="h"/>
          <dgm:constr type="w" for="des" forName="level1Shape" refType="w"/>
          <dgm:constr type="h" for="des" forName="level1Shape" refType="w" refFor="des" refForName="level1Shape" fact="0.66667"/>
          <dgm:constr type="w" for="des" forName="level2Shape" refType="w" refFor="des" refForName="level1Shape" op="equ"/>
          <dgm:constr type="h" for="des" forName="level2Shape" refType="h" refFor="des" refForName="level1Shape" op="equ"/>
          <dgm:constr type="sp" for="des" refType="h" refFor="des" refForName="level1Shape" op="equ" fact="0.4"/>
          <dgm:constr type="sibSp" for="des" forName="hierChild1" refType="w" refFor="des" refForName="level1Shape" op="equ" fact="0.3"/>
          <dgm:constr type="sibSp" for="des" forName="hierChild2" refType="sibSp" refFor="des" refForName="hierChild1" op="equ"/>
          <dgm:constr type="sibSp" for="des" forName="hierChild3" refType="sibSp" refFor="des" refForName="hierChild1" op="equ"/>
          <dgm:constr type="userA" for="des" refType="h" refFor="des" refForName="level1Shape" op="equ"/>
          <dgm:constr type="userB" for="des" refType="sp" refFor="des" op="equ"/>
          <dgm:constr type="h" for="des" forName="firstBuf" refType="h" refFor="des" refForName="level1Shape" fact="0.1"/>
        </dgm:constrLst>
      </dgm:else>
    </dgm:choose>
    <dgm:ruleLst/>
    <dgm:layoutNode name="hierFlow">
      <dgm:alg type="lin">
        <dgm:param type="linDir" val="fromT"/>
        <dgm:param type="nodeVertAlign" val="t"/>
        <dgm:param type="vertAlign" val="t"/>
        <dgm:param type="nodeHorzAlign" val="ctr"/>
        <dgm:param type="fallback" val="2D"/>
      </dgm:alg>
      <dgm:shape xmlns:r="http://schemas.openxmlformats.org/officeDocument/2006/relationships" r:blip="">
        <dgm:adjLst/>
      </dgm:shape>
      <dgm:presOf/>
      <dgm:constrLst/>
      <dgm:ruleLst/>
      <dgm:choose name="Name6">
        <dgm:if name="Name7" axis="ch" ptType="node" func="cnt" op="gte" val="2">
          <dgm:layoutNode name="firstBuf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if>
        <dgm:else name="Name8"/>
      </dgm:choose>
      <dgm:layoutNode name="hierChild1">
        <dgm:varLst>
          <dgm:chPref val="1"/>
          <dgm:animOne val="branch"/>
          <dgm:animLvl val="lvl"/>
        </dgm:varLst>
        <dgm:choose name="Name9">
          <dgm:if name="Name10" func="var" arg="dir" op="equ" val="norm">
            <dgm:alg type="hierChild">
              <dgm:param type="linDir" val="fromL"/>
              <dgm:param type="vertAlign" val="t"/>
            </dgm:alg>
          </dgm:if>
          <dgm:else name="Name11">
            <dgm:alg type="hierChild">
              <dgm:param type="linDir" val="fromR"/>
              <dgm:param type="vertAlign" val="t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primFontSz" for="des" ptType="node" op="equ"/>
        </dgm:constrLst>
        <dgm:ruleLst/>
        <dgm:forEach name="Name12" axis="ch" cnt="3">
          <dgm:forEach name="Name13" axis="self" ptType="node">
            <dgm:layoutNode name="Name14">
              <dgm:alg type="hierRoot"/>
              <dgm:shape xmlns:r="http://schemas.openxmlformats.org/officeDocument/2006/relationships" r:blip="">
                <dgm:adjLst/>
              </dgm:shape>
              <dgm:presOf/>
              <dgm:constrLst/>
              <dgm:ruleLst/>
              <dgm:layoutNode name="level1Shape" styleLbl="node0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primFontSz" val="65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layoutNode name="hierChild2">
                <dgm:choose name="Name15">
                  <dgm:if name="Name16" func="var" arg="dir" op="equ" val="norm">
                    <dgm:alg type="hierChild">
                      <dgm:param type="linDir" val="fromL"/>
                    </dgm:alg>
                  </dgm:if>
                  <dgm:else name="Name17">
                    <dgm:alg type="hierChild">
                      <dgm:param type="linDir" val="fromR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  <dgm:forEach name="repeat" axis="ch">
                  <dgm:forEach name="Name18" axis="self" ptType="parTrans" cnt="1">
                    <dgm:layoutNode name="Name19">
                      <dgm:alg type="conn">
                        <dgm:param type="dim" val="1D"/>
                        <dgm:param type="endSty" val="noArr"/>
                        <dgm:param type="connRout" val="bend"/>
                        <dgm:param type="begPts" val="bCtr"/>
                        <dgm:param type="endPts" val="tCtr"/>
                      </dgm:alg>
                      <dgm:shape xmlns:r="http://schemas.openxmlformats.org/officeDocument/2006/relationships" type="conn" r:blip="">
                        <dgm:adjLst/>
                      </dgm:shape>
                      <dgm:presOf axis="self"/>
                      <dgm:constrLst>
                        <dgm:constr type="w" val="1"/>
                        <dgm:constr type="h" val="1"/>
                        <dgm:constr type="begPad"/>
                        <dgm:constr type="endPad"/>
                      </dgm:constrLst>
                      <dgm:ruleLst/>
                    </dgm:layoutNode>
                  </dgm:forEach>
                  <dgm:forEach name="Name20" axis="self" ptType="node">
                    <dgm:layoutNode name="Name21">
                      <dgm:alg type="hierRoot"/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/>
                      <dgm:layoutNode name="level2Shape">
                        <dgm:alg type="tx"/>
                        <dgm:shape xmlns:r="http://schemas.openxmlformats.org/officeDocument/2006/relationships" type="roundRect" r:blip="">
                          <dgm:adjLst>
                            <dgm:adj idx="1" val="0.1"/>
                          </dgm:adjLst>
                        </dgm:shape>
                        <dgm:presOf axis="self"/>
                        <dgm:constrLst>
                          <dgm:constr type="primFontSz" val="65"/>
                          <dgm:constr type="tMarg" refType="primFontSz" fact="0.3"/>
                          <dgm:constr type="bMarg" refType="primFontSz" fact="0.3"/>
                          <dgm:constr type="lMarg" refType="primFontSz" fact="0.3"/>
                          <dgm:constr type="r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hierChild3">
                        <dgm:choose name="Name22">
                          <dgm:if name="Name23" func="var" arg="dir" op="equ" val="norm">
                            <dgm:alg type="hierChild">
                              <dgm:param type="linDir" val="fromL"/>
                            </dgm:alg>
                          </dgm:if>
                          <dgm:else name="Name24">
                            <dgm:alg type="hierChild">
                              <dgm:param type="linDir" val="fromR"/>
                            </dgm:alg>
                          </dgm:else>
                        </dgm:choose>
                        <dgm:shape xmlns:r="http://schemas.openxmlformats.org/officeDocument/2006/relationships" r:blip="">
                          <dgm:adjLst/>
                        </dgm:shape>
                        <dgm:presOf/>
                        <dgm:constrLst/>
                        <dgm:ruleLst/>
                        <dgm:forEach name="Name25" ref="repeat"/>
                      </dgm:layoutNode>
                    </dgm:layoutNode>
                  </dgm:forEach>
                </dgm:forEach>
              </dgm:layoutNode>
            </dgm:layoutNode>
          </dgm:forEach>
        </dgm:forEach>
      </dgm:layoutNode>
    </dgm:layoutNode>
    <dgm:layoutNode name="bgShapesFlow">
      <dgm:alg type="lin">
        <dgm:param type="linDir" val="fromT"/>
        <dgm:param type="nodeVertAlign" val="t"/>
        <dgm:param type="vertAlign" val="t"/>
        <dgm:param type="nodeHorzAlign" val="ctr"/>
      </dgm:alg>
      <dgm:shape xmlns:r="http://schemas.openxmlformats.org/officeDocument/2006/relationships" r:blip="">
        <dgm:adjLst/>
      </dgm:shape>
      <dgm:presOf/>
      <dgm:constrLst>
        <dgm:constr type="userB"/>
        <dgm:constr type="w" for="ch" forName="rectComp" refType="w"/>
        <dgm:constr type="h" for="ch" forName="rectComp" refType="h"/>
        <dgm:constr type="w" for="des" forName="bgRect" refType="w"/>
        <dgm:constr type="primFontSz" for="des" forName="bgRectTx" op="equ"/>
      </dgm:constrLst>
      <dgm:ruleLst/>
      <dgm:forEach name="Name26" axis="ch" ptType="node" st="2">
        <dgm:layoutNode name="rectComp">
          <dgm:alg type="composite">
            <dgm:param type="vertAlign" val="t"/>
            <dgm:param type="horzAlign" val="ctr"/>
          </dgm:alg>
          <dgm:shape xmlns:r="http://schemas.openxmlformats.org/officeDocument/2006/relationships" r:blip="">
            <dgm:adjLst/>
          </dgm:shape>
          <dgm:presOf/>
          <dgm:choose name="Name27">
            <dgm:if name="Name28" func="var" arg="dir" op="equ" val="norm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l" for="ch" forName="bgRectTx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if>
            <dgm:else name="Name29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r" for="ch" forName="bgRectTx" refType="w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else>
          </dgm:choose>
          <dgm:ruleLst/>
          <dgm:layoutNode name="bgRect" styleLbl="bgShp">
            <dgm:alg type="sp"/>
            <dgm:shape xmlns:r="http://schemas.openxmlformats.org/officeDocument/2006/relationships" type="roundRect" r:blip="" zOrderOff="-999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bgRectTx" styleLbl="bgShp">
            <dgm:varLst>
              <dgm:bulletEnabled val="1"/>
            </dgm:varLst>
            <dgm:alg type="tx"/>
            <dgm:presOf axis="desOrSelf" ptType="node"/>
            <dgm:shape xmlns:r="http://schemas.openxmlformats.org/officeDocument/2006/relationships" type="rect" r:blip="" zOrderOff="-999" hideGeom="1">
              <dgm:adjLst/>
            </dgm:shape>
            <dgm:constrLst>
              <dgm:constr type="primFontSz" val="65"/>
            </dgm:constrLst>
            <dgm:ruleLst>
              <dgm:rule type="primFontSz" val="5" fact="NaN" max="NaN"/>
            </dgm:ruleLst>
          </dgm:layoutNode>
        </dgm:layoutNode>
        <dgm:choose name="Name30">
          <dgm:if name="Name31" axis="self" ptType="node" func="revPos" op="gte" val="2">
            <dgm:layoutNode name="spComp">
              <dgm:alg type="composite">
                <dgm:param type="vertAlign" val="t"/>
                <dgm:param type="horzAlign" val="ctr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userA"/>
                <dgm:constr type="userB"/>
                <dgm:constr type="l" for="ch" forName="vSp"/>
                <dgm:constr type="t" for="ch" forName="vSp"/>
                <dgm:constr type="h" for="ch" forName="vSp" refType="userB"/>
                <dgm:constr type="hOff" for="ch" forName="vSp" refType="userA" fact="-0.2"/>
              </dgm:constrLst>
              <dgm:ruleLst/>
              <dgm:layoutNode name="vSp">
                <dgm:alg type="sp"/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</dgm:layoutNode>
            </dgm:layoutNode>
          </dgm:if>
          <dgm:else name="Name32"/>
        </dgm:choos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653143</xdr:colOff>
      <xdr:row>1</xdr:row>
      <xdr:rowOff>122464</xdr:rowOff>
    </xdr:from>
    <xdr:to>
      <xdr:col>10</xdr:col>
      <xdr:colOff>87266</xdr:colOff>
      <xdr:row>24</xdr:row>
      <xdr:rowOff>100949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4CD17B6-BFDB-484D-B49B-C2FE7D841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80066</xdr:rowOff>
    </xdr:from>
    <xdr:to>
      <xdr:col>7</xdr:col>
      <xdr:colOff>370974</xdr:colOff>
      <xdr:row>99</xdr:row>
      <xdr:rowOff>158272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B5E12E99-3F44-3968-8FC5-27D2C4F83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340179</xdr:colOff>
      <xdr:row>2</xdr:row>
      <xdr:rowOff>68035</xdr:rowOff>
    </xdr:from>
    <xdr:to>
      <xdr:col>24</xdr:col>
      <xdr:colOff>55789</xdr:colOff>
      <xdr:row>20</xdr:row>
      <xdr:rowOff>108856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9E65C2-8A47-4681-A375-84DD4DE04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353786</xdr:colOff>
      <xdr:row>49</xdr:row>
      <xdr:rowOff>0</xdr:rowOff>
    </xdr:from>
    <xdr:to>
      <xdr:col>27</xdr:col>
      <xdr:colOff>272143</xdr:colOff>
      <xdr:row>70</xdr:row>
      <xdr:rowOff>40821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621AA52-94F9-429B-8563-87FF93042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40821</xdr:colOff>
      <xdr:row>25</xdr:row>
      <xdr:rowOff>81642</xdr:rowOff>
    </xdr:from>
    <xdr:to>
      <xdr:col>24</xdr:col>
      <xdr:colOff>670831</xdr:colOff>
      <xdr:row>44</xdr:row>
      <xdr:rowOff>185057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94AED06-D236-484D-8314-AB0EBA7D6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108857</xdr:colOff>
      <xdr:row>103</xdr:row>
      <xdr:rowOff>149678</xdr:rowOff>
    </xdr:from>
    <xdr:to>
      <xdr:col>25</xdr:col>
      <xdr:colOff>95252</xdr:colOff>
      <xdr:row>127</xdr:row>
      <xdr:rowOff>92529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4C383-73BC-4014-9222-5545CFD64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78</xdr:row>
      <xdr:rowOff>0</xdr:rowOff>
    </xdr:from>
    <xdr:to>
      <xdr:col>23</xdr:col>
      <xdr:colOff>537358</xdr:colOff>
      <xdr:row>99</xdr:row>
      <xdr:rowOff>134587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4505150-8831-4055-B680-7EA321EF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105</xdr:row>
      <xdr:rowOff>122464</xdr:rowOff>
    </xdr:from>
    <xdr:to>
      <xdr:col>11</xdr:col>
      <xdr:colOff>149678</xdr:colOff>
      <xdr:row>133</xdr:row>
      <xdr:rowOff>10886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586FF7-08D3-4521-8635-41811356B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326571</xdr:colOff>
      <xdr:row>139</xdr:row>
      <xdr:rowOff>13606</xdr:rowOff>
    </xdr:from>
    <xdr:to>
      <xdr:col>11</xdr:col>
      <xdr:colOff>176892</xdr:colOff>
      <xdr:row>154</xdr:row>
      <xdr:rowOff>13606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C7B3CD-3020-450C-89D5-D306B8D45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380998</xdr:colOff>
      <xdr:row>157</xdr:row>
      <xdr:rowOff>68035</xdr:rowOff>
    </xdr:from>
    <xdr:to>
      <xdr:col>10</xdr:col>
      <xdr:colOff>517069</xdr:colOff>
      <xdr:row>180</xdr:row>
      <xdr:rowOff>122464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CA9AE0-8C47-4860-AEB3-F064D9590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435429</xdr:colOff>
      <xdr:row>2</xdr:row>
      <xdr:rowOff>13609</xdr:rowOff>
    </xdr:from>
    <xdr:to>
      <xdr:col>7</xdr:col>
      <xdr:colOff>155349</xdr:colOff>
      <xdr:row>22</xdr:row>
      <xdr:rowOff>76202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2DDB84-15BA-4FE0-8F2C-78260FE78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353786</xdr:colOff>
      <xdr:row>25</xdr:row>
      <xdr:rowOff>190500</xdr:rowOff>
    </xdr:from>
    <xdr:to>
      <xdr:col>9</xdr:col>
      <xdr:colOff>115662</xdr:colOff>
      <xdr:row>41</xdr:row>
      <xdr:rowOff>149679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639A49-D13F-4668-8548-ED360512F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272142</xdr:colOff>
      <xdr:row>63</xdr:row>
      <xdr:rowOff>163286</xdr:rowOff>
    </xdr:from>
    <xdr:to>
      <xdr:col>10</xdr:col>
      <xdr:colOff>360589</xdr:colOff>
      <xdr:row>83</xdr:row>
      <xdr:rowOff>108857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F1AF57F-A148-449A-8B25-7379218BA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326572</xdr:colOff>
      <xdr:row>44</xdr:row>
      <xdr:rowOff>149680</xdr:rowOff>
    </xdr:from>
    <xdr:to>
      <xdr:col>10</xdr:col>
      <xdr:colOff>431347</xdr:colOff>
      <xdr:row>60</xdr:row>
      <xdr:rowOff>108857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98DA007-1630-4D15-A589-49496CA69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93</xdr:row>
      <xdr:rowOff>1120</xdr:rowOff>
    </xdr:from>
    <xdr:to>
      <xdr:col>9</xdr:col>
      <xdr:colOff>145677</xdr:colOff>
      <xdr:row>109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614DE7-8087-049C-96C1-D12651E5B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381001</xdr:colOff>
      <xdr:row>54</xdr:row>
      <xdr:rowOff>56031</xdr:rowOff>
    </xdr:from>
    <xdr:to>
      <xdr:col>27</xdr:col>
      <xdr:colOff>369795</xdr:colOff>
      <xdr:row>78</xdr:row>
      <xdr:rowOff>100853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164314-0695-4DCF-B3BE-812A72FD3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784412</xdr:colOff>
      <xdr:row>2</xdr:row>
      <xdr:rowOff>67235</xdr:rowOff>
    </xdr:from>
    <xdr:to>
      <xdr:col>25</xdr:col>
      <xdr:colOff>648879</xdr:colOff>
      <xdr:row>20</xdr:row>
      <xdr:rowOff>92449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E6A7ACD-E0DA-473B-8D8E-5D0A36799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739589</xdr:colOff>
      <xdr:row>26</xdr:row>
      <xdr:rowOff>33618</xdr:rowOff>
    </xdr:from>
    <xdr:to>
      <xdr:col>25</xdr:col>
      <xdr:colOff>638735</xdr:colOff>
      <xdr:row>49</xdr:row>
      <xdr:rowOff>33618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F10179-89B4-41B9-9443-48EEDC3D8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403412</xdr:colOff>
      <xdr:row>87</xdr:row>
      <xdr:rowOff>33617</xdr:rowOff>
    </xdr:from>
    <xdr:to>
      <xdr:col>27</xdr:col>
      <xdr:colOff>246530</xdr:colOff>
      <xdr:row>104</xdr:row>
      <xdr:rowOff>195542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B506E01-A43E-4914-9210-4C0E377BA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481853</xdr:colOff>
      <xdr:row>110</xdr:row>
      <xdr:rowOff>201706</xdr:rowOff>
    </xdr:from>
    <xdr:to>
      <xdr:col>27</xdr:col>
      <xdr:colOff>291353</xdr:colOff>
      <xdr:row>129</xdr:row>
      <xdr:rowOff>113341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CA53476-BD99-432E-B573-3826DDB15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313764</xdr:colOff>
      <xdr:row>115</xdr:row>
      <xdr:rowOff>22412</xdr:rowOff>
    </xdr:from>
    <xdr:to>
      <xdr:col>10</xdr:col>
      <xdr:colOff>201705</xdr:colOff>
      <xdr:row>132</xdr:row>
      <xdr:rowOff>56029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C873E2D-66AF-4277-81F4-89CE7195F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156882</xdr:colOff>
      <xdr:row>71</xdr:row>
      <xdr:rowOff>100853</xdr:rowOff>
    </xdr:from>
    <xdr:to>
      <xdr:col>8</xdr:col>
      <xdr:colOff>405813</xdr:colOff>
      <xdr:row>87</xdr:row>
      <xdr:rowOff>41621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43B2216-180B-4ED7-8840-5797D0CB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123264</xdr:colOff>
      <xdr:row>44</xdr:row>
      <xdr:rowOff>179294</xdr:rowOff>
    </xdr:from>
    <xdr:to>
      <xdr:col>10</xdr:col>
      <xdr:colOff>370754</xdr:colOff>
      <xdr:row>66</xdr:row>
      <xdr:rowOff>105336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7CF7738-E542-4BCE-BD93-2C8CA6FA7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257735</xdr:colOff>
      <xdr:row>18</xdr:row>
      <xdr:rowOff>112059</xdr:rowOff>
    </xdr:from>
    <xdr:to>
      <xdr:col>8</xdr:col>
      <xdr:colOff>393607</xdr:colOff>
      <xdr:row>40</xdr:row>
      <xdr:rowOff>152401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556550F9-AFB7-4BD3-9D17-B460D0F9C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312963</xdr:colOff>
      <xdr:row>1</xdr:row>
      <xdr:rowOff>149679</xdr:rowOff>
    </xdr:from>
    <xdr:to>
      <xdr:col>7</xdr:col>
      <xdr:colOff>464242</xdr:colOff>
      <xdr:row>15</xdr:row>
      <xdr:rowOff>178253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4ABB69-3A48-423F-A213-3D91F50AD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08756C-38F6-4735-A718-E8C7F0829B9D}" name="Table4" displayName="Table4" ref="A1:G8" totalsRowShown="0">
  <autoFilter ref="A1:G8" xr:uid="{2C08756C-38F6-4735-A718-E8C7F0829B9D}"/>
  <tableColumns count="7">
    <tableColumn id="1" xr3:uid="{3BD61125-E7C3-4388-880C-4D8F0720A3D7}" name="Year" dataDxfId="52"/>
    <tableColumn id="2" xr3:uid="{1F599B6E-B468-470C-8D71-C9FEA32C316B}" name="DDDConsumption" dataDxfId="51" dataCellStyle="Comma"/>
    <tableColumn id="3" xr3:uid="{FEF84CEB-228F-4524-AB60-6E00AAB61305}" name="(%DDD Change*)"/>
    <tableColumn id="4" xr3:uid="{22320573-6B26-40CB-8EC0-0EF0FB6F0EC3}" name="Human population" dataDxfId="50" dataCellStyle="Comma"/>
    <tableColumn id="5" xr3:uid="{6830A490-03CC-4C01-93DE-E4EA4F420594}" name="(%Population Change*)"/>
    <tableColumn id="6" xr3:uid="{4BF980C7-0774-46DE-8A13-240EF7ECE255}" name="DID" dataDxfId="49" dataCellStyle="Comma"/>
    <tableColumn id="7" xr3:uid="{0C16AF16-055C-4857-A1E4-502E1CFAA92A}" name="(%DID Change*)" dataDxfId="48" dataCellStyle="Percent">
      <calculatedColumnFormula>($F2/$F$2)-1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8E001F-EF29-4A7F-B007-C15127429BBA}" name="Table8" displayName="Table8" ref="A1:H12" totalsRowShown="0" headerRowDxfId="47" dataDxfId="46" dataCellStyle="Comma">
  <autoFilter ref="A1:H12" xr:uid="{BA8E001F-EF29-4A7F-B007-C15127429BBA}"/>
  <tableColumns count="8">
    <tableColumn id="1" xr3:uid="{92582D41-3349-4F20-A8BD-363C405E1AB4}" name="DID"/>
    <tableColumn id="2" xr3:uid="{523187BF-E165-45B3-B38B-655EEB6A617B}" name="2017" dataDxfId="45" dataCellStyle="Comma"/>
    <tableColumn id="3" xr3:uid="{71D30580-6688-4E71-8588-E78751A1D6C0}" name="2018" dataDxfId="44" dataCellStyle="Comma"/>
    <tableColumn id="4" xr3:uid="{C264863D-81E9-4A6D-B7FC-ABAECC33CB5F}" name="2019" dataDxfId="43" dataCellStyle="Comma"/>
    <tableColumn id="5" xr3:uid="{37CC7468-9390-4B9D-85FA-02D4DE244A7E}" name="2020" dataDxfId="42" dataCellStyle="Comma"/>
    <tableColumn id="6" xr3:uid="{2386B3E1-2116-4699-AC68-B1DEF00B7B33}" name="2021" dataDxfId="41" dataCellStyle="Comma"/>
    <tableColumn id="7" xr3:uid="{56CB2109-2F7C-4980-AD7C-97A6A4217A42}" name="2022" dataDxfId="40" dataCellStyle="Comma"/>
    <tableColumn id="8" xr3:uid="{C260118E-56C1-43FB-B1CD-EF8428BE3FB3}" name="2023" dataDxfId="39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B96024A-27A8-48EF-8CF9-32989D99AD09}" name="Table11" displayName="Table11" ref="A1:D28" totalsRowShown="0">
  <autoFilter ref="A1:D28" xr:uid="{CB96024A-27A8-48EF-8CF9-32989D99AD09}"/>
  <tableColumns count="4">
    <tableColumn id="1" xr3:uid="{3440B02F-05AD-49A2-8753-08D481A5F9D7}" name="ATC group level 3"/>
    <tableColumn id="2" xr3:uid="{7BFD1D41-378E-4DDB-992C-1234D266C328}" name="ATC group level 4"/>
    <tableColumn id="3" xr3:uid="{24124389-C04A-4166-991C-343AEFC1E71C}" name="Column3" dataDxfId="38"/>
    <tableColumn id="4" xr3:uid="{703283F9-0D3A-4428-BBB8-1AE2EFB24B3C}" name="Consumption (DDD/1,000 inhabitants/day)" dataDxfId="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483938F-B8E5-4F39-A612-CB453FABA2E6}" name="Table10" displayName="Table10" ref="A1:C8" totalsRowShown="0">
  <autoFilter ref="A1:C8" xr:uid="{0483938F-B8E5-4F39-A612-CB453FABA2E6}"/>
  <tableColumns count="3">
    <tableColumn id="1" xr3:uid="{E783A9A4-D8C8-469A-89CB-D96711B6059B}" name="Column1"/>
    <tableColumn id="2" xr3:uid="{4DAB4139-CF51-456B-987C-7B25DEA870FC}" name="Consumption (Tonnes of API)" dataCellStyle="Comma"/>
    <tableColumn id="3" xr3:uid="{6B06D286-43E4-4EA4-8E2D-3F032AFA2D82}" name="%Change" dataDxfId="36" dataCellStyle="Percent">
      <calculatedColumnFormula>($B2/$B$2)-1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0F573FD-C5E2-4B53-963E-1FCA7366AD6B}" name="Table9" displayName="Table9" ref="A1:F3" totalsRowShown="0">
  <autoFilter ref="A1:F3" xr:uid="{F0F573FD-C5E2-4B53-963E-1FCA7366AD6B}"/>
  <tableColumns count="6">
    <tableColumn id="1" xr3:uid="{90660ED3-81B4-4283-9ACA-0965A8A24578}" name="Indicator (data source)"/>
    <tableColumn id="2" xr3:uid="{B4CD688F-5C82-4B89-A6A1-EA54E08191FD}" name="Quantity"/>
    <tableColumn id="6" xr3:uid="{BD0DE6F4-DABB-4EEF-B850-C0B768341B69}" name="Unit"/>
    <tableColumn id="3" xr3:uid="{72C05A76-60F4-4577-9D44-E8AED0A642C1}" name="Change from baseline (2017)"/>
    <tableColumn id="4" xr3:uid="{2E1B3A6F-344E-4CE5-A1D2-756FAEF09D19}" name="Target (2021)" dataDxfId="35"/>
    <tableColumn id="5" xr3:uid="{14E3A542-BEE9-4FAC-9624-3E1FC7D7B714}" name="Target (2027)" dataDxfId="3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F48BFC-2A06-409F-A897-F92F15A46468}" name="Table3" displayName="Table3" ref="A1:D4" totalsRowShown="0">
  <autoFilter ref="A1:D4" xr:uid="{FCF48BFC-2A06-409F-A897-F92F15A46468}"/>
  <tableColumns count="4">
    <tableColumn id="1" xr3:uid="{BEAD210E-11FC-4D55-821B-E480E167C909}" name="Population"/>
    <tableColumn id="2" xr3:uid="{3244CDE1-E6DD-4623-92C9-106FFD3D9607}" name="Male"/>
    <tableColumn id="3" xr3:uid="{4EF4628D-8E59-45C4-B703-0DBBFEF9051B}" name="Female"/>
    <tableColumn id="4" xr3:uid="{D617C668-D242-4BF0-ABE4-D1834D723D70}" name="Total" dataDxfId="3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29B9C3-5A4A-4E32-B5B9-90AC7951BF8A}" name="Table7" displayName="Table7" ref="A1:F692" totalsRowShown="0">
  <autoFilter ref="A1:F692" xr:uid="{90EFC4EB-EFF2-4A8A-8C10-22800667CCC0}"/>
  <tableColumns count="6">
    <tableColumn id="1" xr3:uid="{5C73FD97-5AEA-4036-BDC5-BAB1662339EF}" name="ATC code"/>
    <tableColumn id="2" xr3:uid="{71EA7A72-80A4-4574-B2AA-808CA970F9D3}" name="Name"/>
    <tableColumn id="3" xr3:uid="{C92E70D4-BA62-4873-A891-7277884C740C}" name="DDD"/>
    <tableColumn id="4" xr3:uid="{3B05DAAC-29EA-46E1-83F5-95BC28626195}" name="U"/>
    <tableColumn id="5" xr3:uid="{9165DCEB-CCF1-4D63-B714-45DAB93DE4A7}" name="Adm.R"/>
    <tableColumn id="6" xr3:uid="{2346022E-59AC-4CCE-9802-CB2B98CFD9EA}" name="No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2690DD-8768-46C0-B827-99771A006734}" name="Table6" displayName="Table6" ref="A1:F577" totalsRowShown="0">
  <autoFilter ref="A1:F577" xr:uid="{67A9C83B-1C05-48B1-B167-6F59C45DAD53}"/>
  <tableColumns count="6">
    <tableColumn id="1" xr3:uid="{D8A95347-355F-4C44-AA7C-F9E119649624}" name="ATCvet code"/>
    <tableColumn id="2" xr3:uid="{D94B7A4B-712B-4E29-A967-A08C8710C81A}" name="Antimicrobial Drugs"/>
    <tableColumn id="3" xr3:uid="{A27AACEA-CD39-4DCC-BFE1-905EA6508ABF}" name="DDD"/>
    <tableColumn id="4" xr3:uid="{4654EF7D-2964-4502-B531-2B7C37EBF8DF}" name="U"/>
    <tableColumn id="5" xr3:uid="{072DAF21-E049-4F3D-B68C-F40A40C4CDCE}" name="Adm.R"/>
    <tableColumn id="6" xr3:uid="{82B1F5D9-EAE8-4D96-92CE-97655297F105}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46D4-2CCE-4C6C-A32C-166A68A4F636}">
  <dimension ref="A1:Q46"/>
  <sheetViews>
    <sheetView zoomScale="115" zoomScaleNormal="115" workbookViewId="0">
      <pane ySplit="1" topLeftCell="A26" activePane="bottomLeft" state="frozen"/>
      <selection pane="bottomLeft" activeCell="C50" sqref="C50"/>
    </sheetView>
  </sheetViews>
  <sheetFormatPr defaultRowHeight="16.5" x14ac:dyDescent="0.3"/>
  <cols>
    <col min="1" max="1" width="12.125" bestFit="1" customWidth="1"/>
  </cols>
  <sheetData>
    <row r="1" spans="1:17" x14ac:dyDescent="0.3">
      <c r="A1" t="s">
        <v>423</v>
      </c>
      <c r="B1" t="s">
        <v>424</v>
      </c>
      <c r="Q1">
        <v>2566</v>
      </c>
    </row>
    <row r="2" spans="1:17" x14ac:dyDescent="0.3">
      <c r="A2" t="s">
        <v>1973</v>
      </c>
      <c r="B2" t="str">
        <f>"จำนวนทะเบียนตำรับยาที่ใช้ในการวิเคราะห์รายงานการบริโภคยาต้านจุลชีพประจำปี "&amp;Q1</f>
        <v>จำนวนทะเบียนตำรับยาที่ใช้ในการวิเคราะห์รายงานการบริโภคยาต้านจุลชีพประจำปี 2566</v>
      </c>
    </row>
    <row r="3" spans="1:17" x14ac:dyDescent="0.3">
      <c r="A3" t="s">
        <v>1974</v>
      </c>
      <c r="B3" t="s">
        <v>1979</v>
      </c>
    </row>
    <row r="4" spans="1:17" x14ac:dyDescent="0.3">
      <c r="A4" t="s">
        <v>1975</v>
      </c>
      <c r="B4" t="str">
        <f>"ปริมาณการบริโภคของยาต้านจุลชีพ 5 อันดับแรกในกลุ่ม antifungals and antimycotics for systemic use พ.ศ. "&amp;Q1</f>
        <v>ปริมาณการบริโภคของยาต้านจุลชีพ 5 อันดับแรกในกลุ่ม antifungals and antimycotics for systemic use พ.ศ. 2566</v>
      </c>
    </row>
    <row r="5" spans="1:17" x14ac:dyDescent="0.3">
      <c r="A5" t="s">
        <v>1976</v>
      </c>
      <c r="B5" t="str">
        <f>"ปริมาณการบริโภคของยาต้านจุลชีพ 8 อันดับแรกในกลุ่ม antimycobacterials for treatment of tuberculosis พ.ศ. "&amp;Q1</f>
        <v>ปริมาณการบริโภคของยาต้านจุลชีพ 8 อันดับแรกในกลุ่ม antimycobacterials for treatment of tuberculosis พ.ศ. 2566</v>
      </c>
    </row>
    <row r="6" spans="1:17" x14ac:dyDescent="0.3">
      <c r="A6" t="s">
        <v>1977</v>
      </c>
      <c r="B6" t="str">
        <f>"ปริมาณการบริโภคของยาต้านจุลชีพ 10 อันดับแรกในกลุ่ม antivirals พ.ศ. "&amp;Q1</f>
        <v>ปริมาณการบริโภคของยาต้านจุลชีพ 10 อันดับแรกในกลุ่ม antivirals พ.ศ. 2566</v>
      </c>
    </row>
    <row r="7" spans="1:17" x14ac:dyDescent="0.3">
      <c r="A7" t="s">
        <v>1978</v>
      </c>
      <c r="B7" t="str">
        <f>"แผนภูมิวงกลมแสดงสัดส่วนการบริโภค Critically Important Antimicrobials ในมนุษย์ พ.ศ. "&amp;Q1&amp;" (Non-CIA หมายความรวมถึงยาต้านจุลชีพในกลุ่ม highly important และ important antimicrobials ยกเว้นยาที่ไม่ใช่ยาต้านจุลชีพซึ่งไม่ถูกจัดใน WHO list)"</f>
        <v>แผนภูมิวงกลมแสดงสัดส่วนการบริโภค Critically Important Antimicrobials ในมนุษย์ พ.ศ. 2566 (Non-CIA หมายความรวมถึงยาต้านจุลชีพในกลุ่ม highly important และ important antimicrobials ยกเว้นยาที่ไม่ใช่ยาต้านจุลชีพซึ่งไม่ถูกจัดใน WHO list)</v>
      </c>
    </row>
    <row r="8" spans="1:17" x14ac:dyDescent="0.3">
      <c r="A8" t="s">
        <v>1980</v>
      </c>
      <c r="B8" t="str">
        <f>"แผนภูมิปริมาณการบริโภค Critically Important Antimicrobials แบ่งตามประเภทยา พ.ศ. "&amp;Q1</f>
        <v>แผนภูมิปริมาณการบริโภค Critically Important Antimicrobials แบ่งตามประเภทยา พ.ศ. 2566</v>
      </c>
    </row>
    <row r="9" spans="1:17" x14ac:dyDescent="0.3">
      <c r="A9" t="s">
        <v>1981</v>
      </c>
      <c r="B9" t="str">
        <f>"การบริโภคยาต้านจุลชีพในมนุษย์ตามการจำแนกตาม 2021 AWaRe classification ปี พ.ศ. "&amp;Q1</f>
        <v>การบริโภคยาต้านจุลชีพในมนุษย์ตามการจำแนกตาม 2021 AWaRe classification ปี พ.ศ. 2566</v>
      </c>
    </row>
    <row r="10" spans="1:17" x14ac:dyDescent="0.3">
      <c r="A10" t="s">
        <v>1982</v>
      </c>
      <c r="B10" t="str">
        <f>"การบริโภคยาต้านจุลชีพในมนุษย์ 5 อันดับแรกในแต่ละกลุ่มตามการจำแนกตาม 2021 AWaRe classification ปี พ.ศ. "&amp;Q1</f>
        <v>การบริโภคยาต้านจุลชีพในมนุษย์ 5 อันดับแรกในแต่ละกลุ่มตามการจำแนกตาม 2021 AWaRe classification ปี พ.ศ. 2566</v>
      </c>
    </row>
    <row r="11" spans="1:17" x14ac:dyDescent="0.3">
      <c r="A11" t="s">
        <v>1983</v>
      </c>
      <c r="B11" t="str">
        <f>"แนวโน้มปริมาณการบริโภคยาต้านจุลชีพในมนุษย์ในภาพรวม พ.ศ. 2560 - "&amp;Q1&amp;" ด้วย simple linear model"</f>
        <v>แนวโน้มปริมาณการบริโภคยาต้านจุลชีพในมนุษย์ในภาพรวม พ.ศ. 2560 - 2566 ด้วย simple linear model</v>
      </c>
    </row>
    <row r="12" spans="1:17" x14ac:dyDescent="0.3">
      <c r="A12" t="s">
        <v>1984</v>
      </c>
      <c r="B12" t="str">
        <f>"แนวโน้มปริมาณการบริโภคยาต้านจุลชีพในมนุษย์จำแนกตาม core and optional classes from พ.ศ. 2560 - "&amp;Q1</f>
        <v>แนวโน้มปริมาณการบริโภคยาต้านจุลชีพในมนุษย์จำแนกตาม core and optional classes from พ.ศ. 2560 - 2566</v>
      </c>
    </row>
    <row r="13" spans="1:17" x14ac:dyDescent="0.3">
      <c r="A13" t="s">
        <v>1985</v>
      </c>
      <c r="B13" t="str">
        <f>"แนวโน้มปริมาณการบริโภคยาต้านจุลชีพในมนุษย์ 10 อันดับแรก ที่ ATC level 5 พ.ศ. 2560 - "&amp;Q1</f>
        <v>แนวโน้มปริมาณการบริโภคยาต้านจุลชีพในมนุษย์ 10 อันดับแรก ที่ ATC level 5 พ.ศ. 2560 - 2566</v>
      </c>
    </row>
    <row r="14" spans="1:17" x14ac:dyDescent="0.3">
      <c r="A14" t="s">
        <v>1986</v>
      </c>
      <c r="B14" t="str">
        <f>"แนวโน้มปริมาณการบริโภคยาต้านจุลชีพในมนุษย์จำแนกตาม WHO CIA พ.ศ. 2560 - "&amp;Q1</f>
        <v>แนวโน้มปริมาณการบริโภคยาต้านจุลชีพในมนุษย์จำแนกตาม WHO CIA พ.ศ. 2560 - 2566</v>
      </c>
    </row>
    <row r="15" spans="1:17" x14ac:dyDescent="0.3">
      <c r="A15" t="s">
        <v>1987</v>
      </c>
      <c r="B15" t="str">
        <f>"สัดส่วนปริมาณการบริโภคของยาต้านจุลชีพในสัตว์ในกลุ่มเป้าหมาย พ.ศ. "&amp;Q1</f>
        <v>สัดส่วนปริมาณการบริโภคของยาต้านจุลชีพในสัตว์ในกลุ่มเป้าหมาย พ.ศ. 2566</v>
      </c>
    </row>
    <row r="16" spans="1:17" x14ac:dyDescent="0.3">
      <c r="A16" t="s">
        <v>1988</v>
      </c>
      <c r="B16" t="str">
        <f>"สัดส่วนปริมาณการบริโภคยาต้านจุลชีพในสัตว์เพื่อการบริโภคในกลุ่ม antibacterials for systemic use (QJ01) พ.ศ. "&amp;Q1&amp;" ในหน่วย tonnes"</f>
        <v>สัดส่วนปริมาณการบริโภคยาต้านจุลชีพในสัตว์เพื่อการบริโภคในกลุ่ม antibacterials for systemic use (QJ01) พ.ศ. 2566 ในหน่วย tonnes</v>
      </c>
    </row>
    <row r="17" spans="1:2" x14ac:dyDescent="0.3">
      <c r="A17" t="s">
        <v>1989</v>
      </c>
      <c r="B17" t="str">
        <f>"ปริมาณการบริโภคยาต้านจุลชีพในสัตว์เพื่อการบริโภคจำแนกตามกลุ่มโครงสร้างทางเคมี พ.ศ. "&amp;Q1&amp;" ในหน่วย tonnes *กลุ่มโครงสร้างทางเคมีที่มีปริมาณการบริโภคน้อยกว่า 5 tonnes จะไม่ถูกแสดงในแผนภาพ"</f>
        <v>ปริมาณการบริโภคยาต้านจุลชีพในสัตว์เพื่อการบริโภคจำแนกตามกลุ่มโครงสร้างทางเคมี พ.ศ. 2566 ในหน่วย tonnes *กลุ่มโครงสร้างทางเคมีที่มีปริมาณการบริโภคน้อยกว่า 5 tonnes จะไม่ถูกแสดงในแผนภาพ</v>
      </c>
    </row>
    <row r="18" spans="1:2" x14ac:dyDescent="0.3">
      <c r="A18" t="s">
        <v>1991</v>
      </c>
      <c r="B18" t="str">
        <f>"สัดส่วนปริมาณการบริโภคยาต้านจุลชีพในสัตว์เพื่อการบริโภคตามรูปแบบยาและวิธีการให้ยา พ.ศ. "&amp;Q1</f>
        <v>สัดส่วนปริมาณการบริโภคยาต้านจุลชีพในสัตว์เพื่อการบริโภคตามรูปแบบยาและวิธีการให้ยา พ.ศ. 2566</v>
      </c>
    </row>
    <row r="19" spans="1:2" x14ac:dyDescent="0.3">
      <c r="A19" t="s">
        <v>1992</v>
      </c>
      <c r="B19" t="str">
        <f>"สัดส่วนปริมาณการบริโภคยาต้านจุลชีพในสัตว์เพื่อการบริโภคที่สำคัญ จำแนกตามหลัก human critically important antimicrobials (CIA) พ.ศ. "&amp;Q1</f>
        <v>สัดส่วนปริมาณการบริโภคยาต้านจุลชีพในสัตว์เพื่อการบริโภคที่สำคัญ จำแนกตามหลัก human critically important antimicrobials (CIA) พ.ศ. 2566</v>
      </c>
    </row>
    <row r="20" spans="1:2" x14ac:dyDescent="0.3">
      <c r="A20" t="s">
        <v>1993</v>
      </c>
      <c r="B20" t="str">
        <f>"ปริมาณการบริโภคยาต้านจุลชีพในสัตว์เพื่อการบริโภคที่สำคัญ จำแนกตามหลัก human critically important antimicrobials (CIA) พ.ศ. "&amp;Q1</f>
        <v>ปริมาณการบริโภคยาต้านจุลชีพในสัตว์เพื่อการบริโภคที่สำคัญ จำแนกตามหลัก human critically important antimicrobials (CIA) พ.ศ. 2566</v>
      </c>
    </row>
    <row r="21" spans="1:2" x14ac:dyDescent="0.3">
      <c r="A21" t="s">
        <v>1994</v>
      </c>
      <c r="B21" t="str">
        <f>"แนวโน้มปริมาณการบริโภคยาต้านจุลชีพในสัตว์เพื่อการบริโภค พ.ศ. 2560 - "&amp;Q1&amp;" โดยใช้ simple linear model"</f>
        <v>แนวโน้มปริมาณการบริโภคยาต้านจุลชีพในสัตว์เพื่อการบริโภค พ.ศ. 2560 - 2566 โดยใช้ simple linear model</v>
      </c>
    </row>
    <row r="22" spans="1:2" x14ac:dyDescent="0.3">
      <c r="A22" t="s">
        <v>1995</v>
      </c>
      <c r="B22" t="str">
        <f>"แนวโน้มปริมาณการบริโภคยาต้านจุลชีพในสัตว์เพื่อการบริโภค จำแนกตาม ATCvet code ระดับที่ 2 พ.ศ. 2560 - "&amp;Q1&amp;" โดยใช้ simple linear model "</f>
        <v xml:space="preserve">แนวโน้มปริมาณการบริโภคยาต้านจุลชีพในสัตว์เพื่อการบริโภค จำแนกตาม ATCvet code ระดับที่ 2 พ.ศ. 2560 - 2566 โดยใช้ simple linear model </v>
      </c>
    </row>
    <row r="23" spans="1:2" x14ac:dyDescent="0.3">
      <c r="A23" t="s">
        <v>1996</v>
      </c>
      <c r="B23" t="str">
        <f>"แนวโน้มปริมาณการบริโภคของยาต้านจุลชีพในสัตว์เพื่อการบริโภค 10 อันดับแรกที่มีปริมาณการบริโภคสูงสุด พ.ศ. 2560 - "&amp;Q1</f>
        <v>แนวโน้มปริมาณการบริโภคของยาต้านจุลชีพในสัตว์เพื่อการบริโภค 10 อันดับแรกที่มีปริมาณการบริโภคสูงสุด พ.ศ. 2560 - 2566</v>
      </c>
    </row>
    <row r="24" spans="1:2" x14ac:dyDescent="0.3">
      <c r="A24" t="s">
        <v>1997</v>
      </c>
      <c r="B24" t="str">
        <f>"แนวโน้มปริมาณการบริโภคของยาต้านจุลชีพในสัตว์เพื่อการบริโภค จำแนกตาม WHO CIA พ.ศ. 2560 - "&amp;Q1</f>
        <v>แนวโน้มปริมาณการบริโภคของยาต้านจุลชีพในสัตว์เพื่อการบริโภค จำแนกตาม WHO CIA พ.ศ. 2560 - 2566</v>
      </c>
    </row>
    <row r="25" spans="1:2" x14ac:dyDescent="0.3">
      <c r="A25" t="s">
        <v>421</v>
      </c>
      <c r="B25" t="s">
        <v>422</v>
      </c>
    </row>
    <row r="26" spans="1:2" x14ac:dyDescent="0.3">
      <c r="A26" t="s">
        <v>1970</v>
      </c>
      <c r="B26" t="str">
        <f>"ปริมาณการบริโภคยาต้านจุลชีพในมนุษย์ของประเทศไทย (หน่วย DID) ตาม core set และ optional list พ.ศ. 2560-"&amp;Q1</f>
        <v>ปริมาณการบริโภคยาต้านจุลชีพในมนุษย์ของประเทศไทย (หน่วย DID) ตาม core set และ optional list พ.ศ. 2560-2566</v>
      </c>
    </row>
    <row r="27" spans="1:2" x14ac:dyDescent="0.3">
      <c r="A27" t="s">
        <v>1971</v>
      </c>
      <c r="B27" t="str">
        <f>"ปริมาณการบริโภคของ human antibacterial for systemic use (J01) จำแนกตามกลุ่ม ATC ระดับที่ 3 และ 4 ในประเทศไทย พ.ศ. "&amp;Q1&amp;", ในหน่วย DDD/1,000 inhabitants/day"</f>
        <v>ปริมาณการบริโภคของ human antibacterial for systemic use (J01) จำแนกตามกลุ่ม ATC ระดับที่ 3 และ 4 ในประเทศไทย พ.ศ. 2566, ในหน่วย DDD/1,000 inhabitants/day</v>
      </c>
    </row>
    <row r="28" spans="1:2" x14ac:dyDescent="0.3">
      <c r="A28" t="s">
        <v>1972</v>
      </c>
      <c r="B28" t="s">
        <v>1990</v>
      </c>
    </row>
    <row r="29" spans="1:2" x14ac:dyDescent="0.3">
      <c r="A29" t="s">
        <v>1998</v>
      </c>
      <c r="B29" t="s">
        <v>1999</v>
      </c>
    </row>
    <row r="30" spans="1:2" x14ac:dyDescent="0.3">
      <c r="A30" t="s">
        <v>2026</v>
      </c>
      <c r="B30" t="str">
        <f>"ประชากรมนุษย์กลางปีของประเทศไทย พ.ศ. "&amp;Q1</f>
        <v>ประชากรมนุษย์กลางปีของประเทศไทย พ.ศ. 2566</v>
      </c>
    </row>
    <row r="31" spans="1:2" x14ac:dyDescent="0.3">
      <c r="A31" t="s">
        <v>2027</v>
      </c>
      <c r="B31" t="str">
        <f>"ปริมาณและแนวโน้มการบริโภคยาต้านจุลชีพในกลุ่ม antibacterial for systemic use (ในหน่วย DID) พ.ศ. 2560 - "&amp;Q1</f>
        <v>ปริมาณและแนวโน้มการบริโภคยาต้านจุลชีพในกลุ่ม antibacterial for systemic use (ในหน่วย DID) พ.ศ. 2560 - 2566</v>
      </c>
    </row>
    <row r="32" spans="1:2" x14ac:dyDescent="0.3">
      <c r="A32" t="s">
        <v>2028</v>
      </c>
      <c r="B32" t="str">
        <f>"ปริมาณและแนวโน้มการบริโภคยาต้านจุลชีพในกลุ่ม antibiotics for alimentary tract (ในหน่วย DID) พ.ศ. 2560 - "&amp;Q1</f>
        <v>ปริมาณและแนวโน้มการบริโภคยาต้านจุลชีพในกลุ่ม antibiotics for alimentary tract (ในหน่วย DID) พ.ศ. 2560 - 2566</v>
      </c>
    </row>
    <row r="33" spans="1:2" x14ac:dyDescent="0.3">
      <c r="A33" t="s">
        <v>2029</v>
      </c>
      <c r="B33" t="str">
        <f>"ปริมาณและแนวโน้มการบริโภคยาต้านจุลชีพในกลุ่ม nitroimidazole derivatives (ในหน่วย DID) พ.ศ. 2560 - "&amp;Q1</f>
        <v>ปริมาณและแนวโน้มการบริโภคยาต้านจุลชีพในกลุ่ม nitroimidazole derivatives (ในหน่วย DID) พ.ศ. 2560 - 2566</v>
      </c>
    </row>
    <row r="34" spans="1:2" x14ac:dyDescent="0.3">
      <c r="A34" t="s">
        <v>2030</v>
      </c>
      <c r="B34" t="str">
        <f>"ปริมาณและแนวโน้มการบริโภคยาต้านจุลชีพในกลุ่ม antifungals and antimycotics for systemic use (ในหน่วย DID) พ.ศ. 2560 - "&amp;Q1</f>
        <v>ปริมาณและแนวโน้มการบริโภคยาต้านจุลชีพในกลุ่ม antifungals and antimycotics for systemic use (ในหน่วย DID) พ.ศ. 2560 - 2566</v>
      </c>
    </row>
    <row r="35" spans="1:2" x14ac:dyDescent="0.3">
      <c r="A35" t="s">
        <v>2031</v>
      </c>
      <c r="B35" t="str">
        <f>"ปริมาณและแนวโน้มการบริโภคยาต้านจุลชีพในกลุ่ม drugs used for treatment of tuberculosis (ในหน่วย DID) พ.ศ. 2560 - "&amp;Q1</f>
        <v>ปริมาณและแนวโน้มการบริโภคยาต้านจุลชีพในกลุ่ม drugs used for treatment of tuberculosis (ในหน่วย DID) พ.ศ. 2560 - 2566</v>
      </c>
    </row>
    <row r="36" spans="1:2" x14ac:dyDescent="0.3">
      <c r="A36" t="s">
        <v>2032</v>
      </c>
      <c r="B36" t="str">
        <f>"ปริมาณและแนวโน้มการบริโภคยาต้านจุลชีพในกลุ่ม antivirals for systemic use (ในหน่วย DID) พ.ศ. 2560 - "&amp;Q1</f>
        <v>ปริมาณและแนวโน้มการบริโภคยาต้านจุลชีพในกลุ่ม antivirals for systemic use (ในหน่วย DID) พ.ศ. 2560 - 2566</v>
      </c>
    </row>
    <row r="37" spans="1:2" x14ac:dyDescent="0.3">
      <c r="A37" t="s">
        <v>2033</v>
      </c>
      <c r="B37" t="str">
        <f>"ปริมาณและแนวโน้มการบริโภคยาต้านจุลชีพในกลุ่ม antimalarials in humans (ในหน่วย DID) พ.ศ. 2560 - "&amp;Q1</f>
        <v>ปริมาณและแนวโน้มการบริโภคยาต้านจุลชีพในกลุ่ม antimalarials in humans (ในหน่วย DID) พ.ศ. 2560 - 2566</v>
      </c>
    </row>
    <row r="38" spans="1:2" x14ac:dyDescent="0.3">
      <c r="A38" t="s">
        <v>2034</v>
      </c>
      <c r="B38" t="str">
        <f>"ปริมาณและแนวโน้มการบริโภคยาต้านจุลชีพในมนุษย์ จำแนกตาม WHO critically important antimicrobials (ในหน่วย DID) พ.ศ. 2560 - "&amp;Q1</f>
        <v>ปริมาณและแนวโน้มการบริโภคยาต้านจุลชีพในมนุษย์ จำแนกตาม WHO critically important antimicrobials (ในหน่วย DID) พ.ศ. 2560 - 2566</v>
      </c>
    </row>
    <row r="39" spans="1:2" x14ac:dyDescent="0.3">
      <c r="A39" t="s">
        <v>2035</v>
      </c>
      <c r="B39" t="str">
        <f>"ปริมาณและแนวโน้มการบริโภคยาต้านจุลชีพในมนุษย์ จำแนกตาม AWaRe classification (ในหน่วย DID) พ.ศ. 2560 - "&amp;Q1</f>
        <v>ปริมาณและแนวโน้มการบริโภคยาต้านจุลชีพในมนุษย์ จำแนกตาม AWaRe classification (ในหน่วย DID) พ.ศ. 2560 - 2566</v>
      </c>
    </row>
    <row r="40" spans="1:2" x14ac:dyDescent="0.3">
      <c r="A40" t="s">
        <v>2036</v>
      </c>
      <c r="B40" t="str">
        <f>"ปริมาณและแนวโน้มการบริโภคยาต้านจุลชีพในกลุ่ม veterinary antimicrobials for intestinal infections (ในหน่วย tonnes) พ.ศ. 2560 - "&amp;Q1</f>
        <v>ปริมาณและแนวโน้มการบริโภคยาต้านจุลชีพในกลุ่ม veterinary antimicrobials for intestinal infections (ในหน่วย tonnes) พ.ศ. 2560 - 2566</v>
      </c>
    </row>
    <row r="41" spans="1:2" x14ac:dyDescent="0.3">
      <c r="A41" t="s">
        <v>2037</v>
      </c>
      <c r="B41" t="str">
        <f>"ปริมาณและแนวโน้มการบริโภคยาต้านจุลชีพในกลุ่ม veterinary antimicrobials for intrauterine use (ในหน่วย tonnes) พ.ศ. 2560 - "&amp;Q1</f>
        <v>ปริมาณและแนวโน้มการบริโภคยาต้านจุลชีพในกลุ่ม veterinary antimicrobials for intrauterine use (ในหน่วย tonnes) พ.ศ. 2560 - 2566</v>
      </c>
    </row>
    <row r="42" spans="1:2" x14ac:dyDescent="0.3">
      <c r="A42" t="s">
        <v>2038</v>
      </c>
      <c r="B42" t="str">
        <f>"ปริมาณและแนวโน้มการบริโภคยาต้านจุลชีพในกลุ่ม veterinary antibacterials for systemic use (ในหน่วย tonnes) พ.ศ. 2560 - "&amp;Q1</f>
        <v>ปริมาณและแนวโน้มการบริโภคยาต้านจุลชีพในกลุ่ม veterinary antibacterials for systemic use (ในหน่วย tonnes) พ.ศ. 2560 - 2566</v>
      </c>
    </row>
    <row r="43" spans="1:2" x14ac:dyDescent="0.3">
      <c r="A43" t="s">
        <v>2039</v>
      </c>
      <c r="B43" t="str">
        <f>"ปริมาณและแนวโน้มการบริโภคยาต้านจุลชีพในกลุ่ม veterinary antimicrobials for intramammary use (ในหน่วย tonnes) พ.ศ. 2560 - "&amp;Q1</f>
        <v>ปริมาณและแนวโน้มการบริโภคยาต้านจุลชีพในกลุ่ม veterinary antimicrobials for intramammary use (ในหน่วย tonnes) พ.ศ. 2560 - 2566</v>
      </c>
    </row>
    <row r="44" spans="1:2" x14ac:dyDescent="0.3">
      <c r="A44" t="s">
        <v>2040</v>
      </c>
      <c r="B44" t="str">
        <f>"ปริมาณและแนวโน้มการบริโภคยาต้านจุลชีพในสัตว์เพื่อบริโภค จำแนกตาม WHO critically important antimicrobials พ.ศ. 2560-"&amp;Q1</f>
        <v>ปริมาณและแนวโน้มการบริโภคยาต้านจุลชีพในสัตว์เพื่อบริโภค จำแนกตาม WHO critically important antimicrobials พ.ศ. 2560-2566</v>
      </c>
    </row>
    <row r="45" spans="1:2" x14ac:dyDescent="0.3">
      <c r="A45" t="s">
        <v>2041</v>
      </c>
      <c r="B45" t="str">
        <f>"รายการ ATC code และ DDD ที่ใช้ในการคำนวณปริมาณการบริโภคยาต้านจุลชีพในมนุษย์ พ.ศ. "&amp;Q1</f>
        <v>รายการ ATC code และ DDD ที่ใช้ในการคำนวณปริมาณการบริโภคยาต้านจุลชีพในมนุษย์ พ.ศ. 2566</v>
      </c>
    </row>
    <row r="46" spans="1:2" x14ac:dyDescent="0.3">
      <c r="A46" t="s">
        <v>2042</v>
      </c>
      <c r="B46" t="str">
        <f>"รายการ ATCvet code ใช้ในการคำนวณปริมาณการบริโภคยาต้านจุลชีพในสัตว์เพื่อการบริโภค พ.ศ. "&amp;Q1</f>
        <v>รายการ ATCvet code ใช้ในการคำนวณปริมาณการบริโภคยาต้านจุลชีพในสัตว์เพื่อการบริโภค พ.ศ. 2566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73D7-C7CC-4C79-808E-ACF1B5C1211F}">
  <dimension ref="A1:D4"/>
  <sheetViews>
    <sheetView workbookViewId="0">
      <selection activeCell="B35" sqref="B35"/>
    </sheetView>
  </sheetViews>
  <sheetFormatPr defaultRowHeight="16.5" x14ac:dyDescent="0.3"/>
  <cols>
    <col min="1" max="1" width="12.25" customWidth="1"/>
    <col min="2" max="3" width="10.125" bestFit="1" customWidth="1"/>
    <col min="4" max="4" width="12.375" bestFit="1" customWidth="1"/>
  </cols>
  <sheetData>
    <row r="1" spans="1:4" x14ac:dyDescent="0.3">
      <c r="A1" t="s">
        <v>403</v>
      </c>
      <c r="B1" t="s">
        <v>404</v>
      </c>
      <c r="C1" t="s">
        <v>405</v>
      </c>
      <c r="D1" t="s">
        <v>406</v>
      </c>
    </row>
    <row r="2" spans="1:4" x14ac:dyDescent="0.3">
      <c r="A2" t="s">
        <v>407</v>
      </c>
      <c r="B2" s="1">
        <v>34825715</v>
      </c>
      <c r="C2" s="1">
        <v>36975565</v>
      </c>
      <c r="D2" s="1">
        <v>71801280</v>
      </c>
    </row>
    <row r="3" spans="1:4" x14ac:dyDescent="0.3">
      <c r="A3" t="s">
        <v>408</v>
      </c>
      <c r="D3" s="1">
        <v>3913258</v>
      </c>
    </row>
    <row r="4" spans="1:4" s="2" customFormat="1" ht="15" x14ac:dyDescent="0.25">
      <c r="A4" s="2" t="s">
        <v>406</v>
      </c>
      <c r="D4" s="3">
        <v>75714538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27F4-99F4-4FAD-A2D4-432E6F707712}">
  <dimension ref="A1:I89"/>
  <sheetViews>
    <sheetView workbookViewId="0">
      <selection activeCell="H89" sqref="H89:I89"/>
    </sheetView>
  </sheetViews>
  <sheetFormatPr defaultRowHeight="16.5" x14ac:dyDescent="0.3"/>
  <cols>
    <col min="3" max="8" width="9" style="6"/>
  </cols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22</v>
      </c>
      <c r="B3" t="s">
        <v>23</v>
      </c>
      <c r="C3" s="16">
        <v>2.3930861973625963</v>
      </c>
      <c r="D3" s="16">
        <v>2.2368344507573354</v>
      </c>
      <c r="E3" s="16">
        <v>1.9831313368852674</v>
      </c>
      <c r="F3" s="16">
        <v>1.5629337465199471</v>
      </c>
      <c r="G3" s="16">
        <v>1.714631635640778</v>
      </c>
      <c r="H3" s="16">
        <v>1.7100097379224808</v>
      </c>
      <c r="I3" s="16">
        <v>1.7594945249285303</v>
      </c>
    </row>
    <row r="4" spans="1:9" x14ac:dyDescent="0.3">
      <c r="A4" t="s">
        <v>116</v>
      </c>
      <c r="B4" t="s">
        <v>117</v>
      </c>
      <c r="C4" s="16">
        <v>4.8341565469065512E-2</v>
      </c>
      <c r="D4" s="16">
        <v>4.4411695324124097E-2</v>
      </c>
      <c r="E4" s="16">
        <v>3.3150686272704739E-2</v>
      </c>
      <c r="F4" s="16">
        <v>3.2781607310855047E-2</v>
      </c>
      <c r="G4" s="16">
        <v>4.3834665710524474E-2</v>
      </c>
      <c r="H4" s="16">
        <v>3.2031953184458867E-2</v>
      </c>
      <c r="I4" s="16">
        <v>2.1307140168676759E-2</v>
      </c>
    </row>
    <row r="5" spans="1:9" x14ac:dyDescent="0.3">
      <c r="A5" t="s">
        <v>1308</v>
      </c>
      <c r="B5" t="s">
        <v>577</v>
      </c>
      <c r="C5" s="16">
        <v>4.0665689623549064E-4</v>
      </c>
      <c r="D5" s="16">
        <v>4.177028108364028E-3</v>
      </c>
      <c r="E5" s="16">
        <v>3.3047115991256672E-3</v>
      </c>
      <c r="F5" s="16">
        <v>3.6382380685317222E-3</v>
      </c>
      <c r="G5" s="16">
        <v>2.4426939795500931E-3</v>
      </c>
      <c r="H5" s="16">
        <v>0</v>
      </c>
      <c r="I5" s="16">
        <v>4.0365024456494626E-3</v>
      </c>
    </row>
    <row r="6" spans="1:9" x14ac:dyDescent="0.3">
      <c r="A6" t="s">
        <v>30</v>
      </c>
      <c r="B6" t="s">
        <v>31</v>
      </c>
      <c r="C6" s="16">
        <v>8.368274264357883E-3</v>
      </c>
      <c r="D6" s="16">
        <v>4.9334976187150057E-3</v>
      </c>
      <c r="E6" s="16">
        <v>4.2992098340086547E-3</v>
      </c>
      <c r="F6" s="16">
        <v>3.9072182183147808E-3</v>
      </c>
      <c r="G6" s="16">
        <v>1.1893370756540593E-2</v>
      </c>
      <c r="H6" s="16">
        <v>5.4200060602610349E-4</v>
      </c>
      <c r="I6" s="16">
        <v>2.6845607110830255E-4</v>
      </c>
    </row>
    <row r="7" spans="1:9" x14ac:dyDescent="0.3">
      <c r="A7" t="s">
        <v>52</v>
      </c>
      <c r="B7" t="s">
        <v>53</v>
      </c>
      <c r="C7" s="16">
        <v>3.426308499974442</v>
      </c>
      <c r="D7" s="16">
        <v>3.7042700401447113</v>
      </c>
      <c r="E7" s="16">
        <v>2.335227915680945</v>
      </c>
      <c r="F7" s="16">
        <v>2.4419646484975392</v>
      </c>
      <c r="G7" s="16">
        <v>2.7042258271652329</v>
      </c>
      <c r="H7" s="16">
        <v>2.596612013854263</v>
      </c>
      <c r="I7" s="16">
        <v>2.1795506142851875</v>
      </c>
    </row>
    <row r="8" spans="1:9" x14ac:dyDescent="0.3">
      <c r="A8" t="s">
        <v>135</v>
      </c>
      <c r="B8" t="s">
        <v>136</v>
      </c>
      <c r="C8" s="16">
        <v>3.2233383539499341E-3</v>
      </c>
      <c r="D8" s="16">
        <v>2.9212076595366301E-3</v>
      </c>
      <c r="E8" s="16">
        <v>2.8714674253992019E-3</v>
      </c>
      <c r="F8" s="16">
        <v>2.8888326850750666E-3</v>
      </c>
      <c r="G8" s="16">
        <v>1.2583271570735682E-3</v>
      </c>
      <c r="H8" s="16">
        <v>2.7375415018901002E-3</v>
      </c>
      <c r="I8" s="16">
        <v>2.6957780425351852E-3</v>
      </c>
    </row>
    <row r="9" spans="1:9" x14ac:dyDescent="0.3">
      <c r="A9" t="s">
        <v>155</v>
      </c>
      <c r="B9" t="s">
        <v>156</v>
      </c>
      <c r="C9" s="16">
        <v>4.1603663119330328E-3</v>
      </c>
      <c r="D9" s="16">
        <v>2.4918050758234132E-3</v>
      </c>
      <c r="E9" s="16">
        <v>1.6526538435382237E-3</v>
      </c>
      <c r="F9" s="16">
        <v>1.5729224732373987E-3</v>
      </c>
      <c r="G9" s="16">
        <v>2.0696653511436407E-3</v>
      </c>
      <c r="H9" s="16">
        <v>3.1239859773058236E-3</v>
      </c>
      <c r="I9" s="16">
        <v>2.9679430700107336E-3</v>
      </c>
    </row>
    <row r="10" spans="1:9" x14ac:dyDescent="0.3">
      <c r="A10" t="s">
        <v>124</v>
      </c>
      <c r="B10" t="s">
        <v>125</v>
      </c>
      <c r="C10" s="16">
        <v>4.9078454593103346E-3</v>
      </c>
      <c r="D10" s="16">
        <v>4.6197666400881717E-3</v>
      </c>
      <c r="E10" s="16">
        <v>5.2211405701336365E-3</v>
      </c>
      <c r="F10" s="16">
        <v>3.0589352808339629E-3</v>
      </c>
      <c r="G10" s="16">
        <v>2.7738525522706726E-3</v>
      </c>
      <c r="H10" s="16">
        <v>1.105645484593072E-3</v>
      </c>
      <c r="I10" s="16">
        <v>2.6363201550153766E-3</v>
      </c>
    </row>
    <row r="11" spans="1:9" x14ac:dyDescent="0.3">
      <c r="A11" t="s">
        <v>104</v>
      </c>
      <c r="B11" t="s">
        <v>105</v>
      </c>
      <c r="C11" s="16">
        <v>0.10335024402471013</v>
      </c>
      <c r="D11" s="16">
        <v>1.2225739677917498E-2</v>
      </c>
      <c r="E11" s="16">
        <v>2.0056186306434621E-2</v>
      </c>
      <c r="F11" s="16">
        <v>3.8154767964943423E-2</v>
      </c>
      <c r="G11" s="16">
        <v>5.2627933776181975E-2</v>
      </c>
      <c r="H11" s="16">
        <v>2.8316614760947267E-2</v>
      </c>
      <c r="I11" s="16">
        <v>3.558240060622242E-2</v>
      </c>
    </row>
    <row r="12" spans="1:9" x14ac:dyDescent="0.3">
      <c r="A12" t="s">
        <v>68</v>
      </c>
      <c r="B12" t="s">
        <v>69</v>
      </c>
      <c r="C12" s="16">
        <v>1.4184028489885931</v>
      </c>
      <c r="D12" s="16">
        <v>2.1645936608507013</v>
      </c>
      <c r="E12" s="16">
        <v>2.1998818651787695</v>
      </c>
      <c r="F12" s="16">
        <v>2.1843995675993502</v>
      </c>
      <c r="G12" s="16">
        <v>1.5465615291554318</v>
      </c>
      <c r="H12" s="16">
        <v>1.1758765652820242</v>
      </c>
      <c r="I12" s="16">
        <v>1.5416966765111018</v>
      </c>
    </row>
    <row r="13" spans="1:9" x14ac:dyDescent="0.3">
      <c r="A13" t="s">
        <v>1324</v>
      </c>
      <c r="B13" t="s">
        <v>615</v>
      </c>
      <c r="C13" s="16">
        <v>0</v>
      </c>
      <c r="D13" s="16">
        <v>1.7076844191664629E-7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x14ac:dyDescent="0.3">
      <c r="A14" t="s">
        <v>20</v>
      </c>
      <c r="B14" t="s">
        <v>21</v>
      </c>
      <c r="C14" s="16">
        <v>10.050705983590746</v>
      </c>
      <c r="D14" s="16">
        <v>9.2945766148979878</v>
      </c>
      <c r="E14" s="16">
        <v>9.2408033234903577</v>
      </c>
      <c r="F14" s="16">
        <v>6.5684564688592548</v>
      </c>
      <c r="G14" s="16">
        <v>4.7250806385837514</v>
      </c>
      <c r="H14" s="16">
        <v>5.6818568509712906</v>
      </c>
      <c r="I14" s="16">
        <v>7.6681951230021825</v>
      </c>
    </row>
    <row r="15" spans="1:9" x14ac:dyDescent="0.3">
      <c r="A15" t="s">
        <v>50</v>
      </c>
      <c r="B15" t="s">
        <v>51</v>
      </c>
      <c r="C15" s="16">
        <v>9.410647999883167E-3</v>
      </c>
      <c r="D15" s="16">
        <v>6.9156281909542976E-3</v>
      </c>
      <c r="E15" s="16">
        <v>2.7936035485726747E-3</v>
      </c>
      <c r="F15" s="16">
        <v>4.749647297347232E-3</v>
      </c>
      <c r="G15" s="16">
        <v>3.6681890288800217E-3</v>
      </c>
      <c r="H15" s="16">
        <v>2.5855061890507373E-3</v>
      </c>
      <c r="I15" s="16">
        <v>7.6918025774496933E-3</v>
      </c>
    </row>
    <row r="16" spans="1:9" x14ac:dyDescent="0.3">
      <c r="A16" t="s">
        <v>6</v>
      </c>
      <c r="B16" t="s">
        <v>7</v>
      </c>
      <c r="C16" s="16">
        <v>7.8869572308102584E-2</v>
      </c>
      <c r="D16" s="16">
        <v>0.42292606647958203</v>
      </c>
      <c r="E16" s="16">
        <v>0.55174683555348403</v>
      </c>
      <c r="F16" s="16">
        <v>0.4485525354511582</v>
      </c>
      <c r="G16" s="16">
        <v>0.46633931773118759</v>
      </c>
      <c r="H16" s="16">
        <v>0.46671720920755816</v>
      </c>
      <c r="I16" s="16">
        <v>0.41890748889336643</v>
      </c>
    </row>
    <row r="17" spans="1:9" x14ac:dyDescent="0.3">
      <c r="A17" t="s">
        <v>175</v>
      </c>
      <c r="B17" t="s">
        <v>176</v>
      </c>
      <c r="C17" s="16">
        <v>0</v>
      </c>
      <c r="D17" s="16">
        <v>5.2297835336972921E-4</v>
      </c>
      <c r="E17" s="16">
        <v>4.4706596308518226E-4</v>
      </c>
      <c r="F17" s="16">
        <v>7.805144597822631E-4</v>
      </c>
      <c r="G17" s="16">
        <v>8.901945989614041E-4</v>
      </c>
      <c r="H17" s="16">
        <v>1.0870449378782661E-3</v>
      </c>
      <c r="I17" s="16">
        <v>1.0855482050477255E-3</v>
      </c>
    </row>
    <row r="18" spans="1:9" x14ac:dyDescent="0.3">
      <c r="A18" t="s">
        <v>1350</v>
      </c>
      <c r="B18" t="s">
        <v>354</v>
      </c>
      <c r="C18" s="16">
        <v>3.7632782582149887E-2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</row>
    <row r="19" spans="1:9" x14ac:dyDescent="0.3">
      <c r="A19" t="s">
        <v>1351</v>
      </c>
      <c r="B19" t="s">
        <v>665</v>
      </c>
      <c r="C19" s="16">
        <v>4.0523858953824075E-4</v>
      </c>
      <c r="D19" s="16">
        <v>1.4008348750974888E-6</v>
      </c>
      <c r="E19" s="16">
        <v>0</v>
      </c>
      <c r="F19" s="16">
        <v>1.3937758210397555E-6</v>
      </c>
      <c r="G19" s="16">
        <v>3.8946013704561428E-4</v>
      </c>
      <c r="H19" s="16">
        <v>0</v>
      </c>
      <c r="I19" s="16">
        <v>1.3569352563096569E-6</v>
      </c>
    </row>
    <row r="20" spans="1:9" x14ac:dyDescent="0.3">
      <c r="A20" t="s">
        <v>70</v>
      </c>
      <c r="B20" t="s">
        <v>71</v>
      </c>
      <c r="C20" s="16">
        <v>1.3816506930347658</v>
      </c>
      <c r="D20" s="16">
        <v>1.3672559385903846</v>
      </c>
      <c r="E20" s="16">
        <v>1.4157622469454834</v>
      </c>
      <c r="F20" s="16">
        <v>1.3937373203056589</v>
      </c>
      <c r="G20" s="16">
        <v>1.1314001789282984</v>
      </c>
      <c r="H20" s="16">
        <v>1.078305327574774</v>
      </c>
      <c r="I20" s="16">
        <v>1.3447021683557989</v>
      </c>
    </row>
    <row r="21" spans="1:9" x14ac:dyDescent="0.3">
      <c r="A21" t="s">
        <v>28</v>
      </c>
      <c r="B21" t="s">
        <v>29</v>
      </c>
      <c r="C21" s="16">
        <v>0.70723712172318443</v>
      </c>
      <c r="D21" s="16">
        <v>0.76839419193643932</v>
      </c>
      <c r="E21" s="16">
        <v>0.61107514796598061</v>
      </c>
      <c r="F21" s="16">
        <v>0.19756983187979452</v>
      </c>
      <c r="G21" s="16">
        <v>0.27859192636977331</v>
      </c>
      <c r="H21" s="16">
        <v>0.16970289719709636</v>
      </c>
      <c r="I21" s="16">
        <v>0.17258510340329902</v>
      </c>
    </row>
    <row r="22" spans="1:9" x14ac:dyDescent="0.3">
      <c r="A22" t="s">
        <v>229</v>
      </c>
      <c r="B22" t="s">
        <v>230</v>
      </c>
      <c r="C22" s="16">
        <v>2.9909251631605842E-4</v>
      </c>
      <c r="D22" s="16">
        <v>2.0015875807326308E-3</v>
      </c>
      <c r="E22" s="16">
        <v>8.7230020497303812E-4</v>
      </c>
      <c r="F22" s="16">
        <v>2.3430114898782845E-3</v>
      </c>
      <c r="G22" s="16">
        <v>4.3600804171088992E-3</v>
      </c>
      <c r="H22" s="16">
        <v>1.647981866722209E-2</v>
      </c>
      <c r="I22" s="16">
        <v>3.0855224145934699E-2</v>
      </c>
    </row>
    <row r="23" spans="1:9" x14ac:dyDescent="0.3">
      <c r="A23" t="s">
        <v>189</v>
      </c>
      <c r="B23" t="s">
        <v>190</v>
      </c>
      <c r="C23" s="16">
        <v>4.2422248032882677E-3</v>
      </c>
      <c r="D23" s="16">
        <v>3.4806201715244503E-3</v>
      </c>
      <c r="E23" s="16">
        <v>1.8599092775498729E-3</v>
      </c>
      <c r="F23" s="16">
        <v>1.6640165636209547E-3</v>
      </c>
      <c r="G23" s="16">
        <v>3.1853017322920206E-3</v>
      </c>
      <c r="H23" s="16">
        <v>4.1343640513709532E-3</v>
      </c>
      <c r="I23" s="16">
        <v>5.1121299462677239E-3</v>
      </c>
    </row>
    <row r="24" spans="1:9" x14ac:dyDescent="0.3">
      <c r="A24" t="s">
        <v>185</v>
      </c>
      <c r="B24" t="s">
        <v>186</v>
      </c>
      <c r="C24" s="16">
        <v>5.0999325320959494</v>
      </c>
      <c r="D24" s="16">
        <v>2.5669507440130941</v>
      </c>
      <c r="E24" s="16">
        <v>2.2504924878649346</v>
      </c>
      <c r="F24" s="16">
        <v>2.3027070642971958</v>
      </c>
      <c r="G24" s="16">
        <v>1.5016153596685466</v>
      </c>
      <c r="H24" s="16">
        <v>2.2869650004344266</v>
      </c>
      <c r="I24" s="16">
        <v>3.0226445731172635</v>
      </c>
    </row>
    <row r="25" spans="1:9" x14ac:dyDescent="0.3">
      <c r="A25" t="s">
        <v>157</v>
      </c>
      <c r="B25" t="s">
        <v>158</v>
      </c>
      <c r="C25" s="16">
        <v>4.29871740256077E-3</v>
      </c>
      <c r="D25" s="16">
        <v>1.0422248826321987E-2</v>
      </c>
      <c r="E25" s="16">
        <v>6.1072004719705175E-3</v>
      </c>
      <c r="F25" s="16">
        <v>3.820283774437128E-3</v>
      </c>
      <c r="G25" s="16">
        <v>3.2750630210206292E-3</v>
      </c>
      <c r="H25" s="16">
        <v>3.4313660509065346E-3</v>
      </c>
      <c r="I25" s="16">
        <v>8.6843856403818044E-4</v>
      </c>
    </row>
    <row r="26" spans="1:9" x14ac:dyDescent="0.3">
      <c r="A26" t="s">
        <v>193</v>
      </c>
      <c r="B26" t="s">
        <v>194</v>
      </c>
      <c r="C26" s="16">
        <v>2.5808265093397672E-2</v>
      </c>
      <c r="D26" s="16">
        <v>3.952183704708951E-2</v>
      </c>
      <c r="E26" s="16">
        <v>3.1255924921300506E-2</v>
      </c>
      <c r="F26" s="16">
        <v>3.8112839648498431E-2</v>
      </c>
      <c r="G26" s="16">
        <v>5.1023432194437293E-2</v>
      </c>
      <c r="H26" s="16">
        <v>5.5909247240458676E-2</v>
      </c>
      <c r="I26" s="16">
        <v>5.5446813437779935E-2</v>
      </c>
    </row>
    <row r="27" spans="1:9" x14ac:dyDescent="0.3">
      <c r="A27" t="s">
        <v>1366</v>
      </c>
      <c r="B27" t="s">
        <v>695</v>
      </c>
      <c r="C27" s="16">
        <v>1.5364989220207224E-3</v>
      </c>
      <c r="D27" s="16">
        <v>3.025803330210576E-3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</row>
    <row r="28" spans="1:9" x14ac:dyDescent="0.3">
      <c r="A28" t="s">
        <v>24</v>
      </c>
      <c r="B28" t="s">
        <v>25</v>
      </c>
      <c r="C28" s="16">
        <v>0.59909867744035128</v>
      </c>
      <c r="D28" s="16">
        <v>0.57539224320665439</v>
      </c>
      <c r="E28" s="16">
        <v>0.48200276170528034</v>
      </c>
      <c r="F28" s="16">
        <v>0.38637906725276605</v>
      </c>
      <c r="G28" s="16">
        <v>0.30190782912288716</v>
      </c>
      <c r="H28" s="16">
        <v>0.38595308581026355</v>
      </c>
      <c r="I28" s="16">
        <v>0.35220066929423921</v>
      </c>
    </row>
    <row r="29" spans="1:9" x14ac:dyDescent="0.3">
      <c r="A29" t="s">
        <v>78</v>
      </c>
      <c r="B29" t="s">
        <v>79</v>
      </c>
      <c r="C29" s="16">
        <v>0.39806694378614532</v>
      </c>
      <c r="D29" s="16">
        <v>0.11595781744213046</v>
      </c>
      <c r="E29" s="16">
        <v>0.1112799836554671</v>
      </c>
      <c r="F29" s="16">
        <v>0.10997523073042542</v>
      </c>
      <c r="G29" s="16">
        <v>0.10083491389764414</v>
      </c>
      <c r="H29" s="16">
        <v>0.10221506499595803</v>
      </c>
      <c r="I29" s="16">
        <v>0.10824893714388355</v>
      </c>
    </row>
    <row r="30" spans="1:9" x14ac:dyDescent="0.3">
      <c r="A30" t="s">
        <v>241</v>
      </c>
      <c r="B30" t="s">
        <v>242</v>
      </c>
      <c r="C30" s="16">
        <v>4.4702001376362641E-3</v>
      </c>
      <c r="D30" s="16">
        <v>4.1800165560975681E-3</v>
      </c>
      <c r="E30" s="16">
        <v>3.3691077255583951E-3</v>
      </c>
      <c r="F30" s="16">
        <v>5.1071384063255208E-3</v>
      </c>
      <c r="G30" s="16">
        <v>0</v>
      </c>
      <c r="H30" s="16">
        <v>2.8062246245483752E-3</v>
      </c>
      <c r="I30" s="16">
        <v>3.4570187213249027E-3</v>
      </c>
    </row>
    <row r="31" spans="1:9" x14ac:dyDescent="0.3">
      <c r="A31" t="s">
        <v>92</v>
      </c>
      <c r="B31" t="s">
        <v>93</v>
      </c>
      <c r="C31" s="16">
        <v>9.038521884380936E-4</v>
      </c>
      <c r="D31" s="16">
        <v>3.140167489413535E-3</v>
      </c>
      <c r="E31" s="16">
        <v>4.6767259935866553E-3</v>
      </c>
      <c r="F31" s="16">
        <v>4.3012541293207314E-4</v>
      </c>
      <c r="G31" s="16">
        <v>4.2313298413271689E-4</v>
      </c>
      <c r="H31" s="16">
        <v>1.0042362701661173E-3</v>
      </c>
      <c r="I31" s="16">
        <v>0</v>
      </c>
    </row>
    <row r="32" spans="1:9" x14ac:dyDescent="0.3">
      <c r="A32" t="s">
        <v>114</v>
      </c>
      <c r="B32" t="s">
        <v>115</v>
      </c>
      <c r="C32" s="16">
        <v>0.10251952918496023</v>
      </c>
      <c r="D32" s="16">
        <v>0.10373997050371456</v>
      </c>
      <c r="E32" s="16">
        <v>8.7773978694013474E-2</v>
      </c>
      <c r="F32" s="16">
        <v>6.5889534708770736E-2</v>
      </c>
      <c r="G32" s="16">
        <v>3.75263295035657E-2</v>
      </c>
      <c r="H32" s="16">
        <v>3.8778579828198725E-2</v>
      </c>
      <c r="I32" s="16">
        <v>7.8473727922562519E-2</v>
      </c>
    </row>
    <row r="33" spans="1:9" x14ac:dyDescent="0.3">
      <c r="A33" t="s">
        <v>141</v>
      </c>
      <c r="B33" t="s">
        <v>142</v>
      </c>
      <c r="C33" s="16">
        <v>6.3035853211106561E-6</v>
      </c>
      <c r="D33" s="16">
        <v>6.2259327782110612E-6</v>
      </c>
      <c r="E33" s="16">
        <v>0</v>
      </c>
      <c r="F33" s="16">
        <v>6.194559204621135E-6</v>
      </c>
      <c r="G33" s="16">
        <v>0</v>
      </c>
      <c r="H33" s="16">
        <v>3.0195692718840723E-6</v>
      </c>
      <c r="I33" s="16">
        <v>0</v>
      </c>
    </row>
    <row r="34" spans="1:9" x14ac:dyDescent="0.3">
      <c r="A34" t="s">
        <v>44</v>
      </c>
      <c r="B34" t="s">
        <v>45</v>
      </c>
      <c r="C34" s="16">
        <v>0.16010250234876316</v>
      </c>
      <c r="D34" s="16">
        <v>6.5547510597393346E-2</v>
      </c>
      <c r="E34" s="16">
        <v>7.4388388242484074E-2</v>
      </c>
      <c r="F34" s="16">
        <v>5.2374845441132897E-2</v>
      </c>
      <c r="G34" s="16">
        <v>2.9038240546725061E-2</v>
      </c>
      <c r="H34" s="16">
        <v>3.0658580609943465E-2</v>
      </c>
      <c r="I34" s="16">
        <v>6.6044626147813035E-2</v>
      </c>
    </row>
    <row r="35" spans="1:9" x14ac:dyDescent="0.3">
      <c r="A35" t="s">
        <v>74</v>
      </c>
      <c r="B35" t="s">
        <v>75</v>
      </c>
      <c r="C35" s="16">
        <v>1.2900378761640114E-2</v>
      </c>
      <c r="D35" s="16">
        <v>2.3720458345714956E-2</v>
      </c>
      <c r="E35" s="16">
        <v>9.9759463237106428E-3</v>
      </c>
      <c r="F35" s="16">
        <v>8.7923281363486688E-3</v>
      </c>
      <c r="G35" s="16">
        <v>5.1589837053747298E-3</v>
      </c>
      <c r="H35" s="16">
        <v>7.9729265675142352E-3</v>
      </c>
      <c r="I35" s="16">
        <v>9.3848130041012442E-3</v>
      </c>
    </row>
    <row r="36" spans="1:9" x14ac:dyDescent="0.3">
      <c r="A36" t="s">
        <v>4</v>
      </c>
      <c r="B36" t="s">
        <v>5</v>
      </c>
      <c r="C36" s="16">
        <v>8.0083349724231062E-2</v>
      </c>
      <c r="D36" s="16">
        <v>9.7402547021055663E-2</v>
      </c>
      <c r="E36" s="16">
        <v>8.61810919814152E-2</v>
      </c>
      <c r="F36" s="16">
        <v>8.8629707346541881E-2</v>
      </c>
      <c r="G36" s="16">
        <v>9.406493451728716E-2</v>
      </c>
      <c r="H36" s="16">
        <v>9.7561662653089007E-2</v>
      </c>
      <c r="I36" s="16">
        <v>9.0084240411473115E-2</v>
      </c>
    </row>
    <row r="37" spans="1:9" x14ac:dyDescent="0.3">
      <c r="A37" t="s">
        <v>40</v>
      </c>
      <c r="B37" t="s">
        <v>41</v>
      </c>
      <c r="C37" s="16">
        <v>0.31720141876870156</v>
      </c>
      <c r="D37" s="16">
        <v>0.65144754227729273</v>
      </c>
      <c r="E37" s="16">
        <v>0.52609349455867038</v>
      </c>
      <c r="F37" s="16">
        <v>0.84104763967606755</v>
      </c>
      <c r="G37" s="16">
        <v>0.3416796559566122</v>
      </c>
      <c r="H37" s="16">
        <v>0.45617276460564521</v>
      </c>
      <c r="I37" s="16">
        <v>0.36017997780608996</v>
      </c>
    </row>
    <row r="38" spans="1:9" x14ac:dyDescent="0.3">
      <c r="A38" t="s">
        <v>0</v>
      </c>
      <c r="B38" t="s">
        <v>1</v>
      </c>
      <c r="C38" s="16">
        <v>8.9976431335735338E-2</v>
      </c>
      <c r="D38" s="16">
        <v>0.10562804862129602</v>
      </c>
      <c r="E38" s="16">
        <v>0.10501631630566624</v>
      </c>
      <c r="F38" s="16">
        <v>6.3052689861820443E-2</v>
      </c>
      <c r="G38" s="16">
        <v>7.9653518517538546E-2</v>
      </c>
      <c r="H38" s="16">
        <v>0.10825746467453981</v>
      </c>
      <c r="I38" s="16">
        <v>0.16806697940401005</v>
      </c>
    </row>
    <row r="39" spans="1:9" x14ac:dyDescent="0.3">
      <c r="A39" t="s">
        <v>167</v>
      </c>
      <c r="B39" t="s">
        <v>168</v>
      </c>
      <c r="C39" s="16">
        <v>1.394999190525091E-3</v>
      </c>
      <c r="D39" s="16">
        <v>1.2777014895764196E-3</v>
      </c>
      <c r="E39" s="16">
        <v>7.8236543539906894E-4</v>
      </c>
      <c r="F39" s="16">
        <v>1.9262446438709766E-3</v>
      </c>
      <c r="G39" s="16">
        <v>3.4496895281835581E-4</v>
      </c>
      <c r="H39" s="16">
        <v>3.8413450492273227E-4</v>
      </c>
      <c r="I39" s="16">
        <v>1.4673174162929264E-3</v>
      </c>
    </row>
    <row r="40" spans="1:9" x14ac:dyDescent="0.3">
      <c r="A40" t="s">
        <v>126</v>
      </c>
      <c r="B40" t="s">
        <v>127</v>
      </c>
      <c r="C40" s="16">
        <v>6.0175238915496643E-2</v>
      </c>
      <c r="D40" s="16">
        <v>8.0414163328206029E-2</v>
      </c>
      <c r="E40" s="16">
        <v>5.9302353092702619E-2</v>
      </c>
      <c r="F40" s="16">
        <v>3.4394887337310553E-2</v>
      </c>
      <c r="G40" s="16">
        <v>4.3358504328684183E-2</v>
      </c>
      <c r="H40" s="16">
        <v>4.8606927538145848E-2</v>
      </c>
      <c r="I40" s="16">
        <v>6.825883389870728E-2</v>
      </c>
    </row>
    <row r="41" spans="1:9" x14ac:dyDescent="0.3">
      <c r="A41" t="s">
        <v>145</v>
      </c>
      <c r="B41" t="s">
        <v>146</v>
      </c>
      <c r="C41" s="16">
        <v>8.4119202891212524E-2</v>
      </c>
      <c r="D41" s="16">
        <v>9.9650723564851704E-2</v>
      </c>
      <c r="E41" s="16">
        <v>8.1846042359365878E-2</v>
      </c>
      <c r="F41" s="16">
        <v>7.2120465267761794E-2</v>
      </c>
      <c r="G41" s="16">
        <v>7.7567106380501946E-2</v>
      </c>
      <c r="H41" s="16">
        <v>2.1847247987321079E-2</v>
      </c>
      <c r="I41" s="16">
        <v>9.8537924442694672E-2</v>
      </c>
    </row>
    <row r="42" spans="1:9" x14ac:dyDescent="0.3">
      <c r="A42" t="s">
        <v>199</v>
      </c>
      <c r="B42" t="s">
        <v>200</v>
      </c>
      <c r="C42" s="16">
        <v>0</v>
      </c>
      <c r="D42" s="16">
        <v>0</v>
      </c>
      <c r="E42" s="16">
        <v>1.5585216213108436E-5</v>
      </c>
      <c r="F42" s="16">
        <v>7.1299376445189267E-5</v>
      </c>
      <c r="G42" s="16">
        <v>7.4090154642725192E-6</v>
      </c>
      <c r="H42" s="16">
        <v>1.9965392025697487E-4</v>
      </c>
      <c r="I42" s="16">
        <v>0</v>
      </c>
    </row>
    <row r="43" spans="1:9" x14ac:dyDescent="0.3">
      <c r="A43" t="s">
        <v>183</v>
      </c>
      <c r="B43" t="s">
        <v>184</v>
      </c>
      <c r="C43" s="16">
        <v>7.3098581638461561E-3</v>
      </c>
      <c r="D43" s="16">
        <v>8.1455512844689597E-3</v>
      </c>
      <c r="E43" s="16">
        <v>6.4383552702516351E-3</v>
      </c>
      <c r="F43" s="16">
        <v>4.8721849702534452E-3</v>
      </c>
      <c r="G43" s="16">
        <v>8.6952817497489079E-3</v>
      </c>
      <c r="H43" s="16">
        <v>5.6969443462472468E-3</v>
      </c>
      <c r="I43" s="16">
        <v>4.7256491542714482E-3</v>
      </c>
    </row>
    <row r="44" spans="1:9" x14ac:dyDescent="0.3">
      <c r="A44" t="s">
        <v>143</v>
      </c>
      <c r="B44" t="s">
        <v>144</v>
      </c>
      <c r="C44" s="16">
        <v>9.9501779114465646E-4</v>
      </c>
      <c r="D44" s="16">
        <v>1.1760849277368478E-3</v>
      </c>
      <c r="E44" s="16">
        <v>6.4267896737866214E-4</v>
      </c>
      <c r="F44" s="16">
        <v>1.6634714424109481E-3</v>
      </c>
      <c r="G44" s="16">
        <v>3.0547584034984932E-4</v>
      </c>
      <c r="H44" s="16">
        <v>1.162766676509303E-3</v>
      </c>
      <c r="I44" s="16">
        <v>1.0711194601556329E-3</v>
      </c>
    </row>
    <row r="45" spans="1:9" x14ac:dyDescent="0.3">
      <c r="A45" t="s">
        <v>42</v>
      </c>
      <c r="B45" t="s">
        <v>43</v>
      </c>
      <c r="C45" s="16">
        <v>4.3863920797165015E-2</v>
      </c>
      <c r="D45" s="16">
        <v>8.1252942782851334E-2</v>
      </c>
      <c r="E45" s="16">
        <v>8.4749220421896684E-2</v>
      </c>
      <c r="F45" s="16">
        <v>6.3019053405339351E-2</v>
      </c>
      <c r="G45" s="16">
        <v>6.6181090908206924E-2</v>
      </c>
      <c r="H45" s="16">
        <v>8.0354156477250943E-2</v>
      </c>
      <c r="I45" s="16">
        <v>6.0232878475862138E-2</v>
      </c>
    </row>
    <row r="46" spans="1:9" x14ac:dyDescent="0.3">
      <c r="A46" t="s">
        <v>177</v>
      </c>
      <c r="B46" t="s">
        <v>178</v>
      </c>
      <c r="C46" s="16">
        <v>1.3858369292608566E-2</v>
      </c>
      <c r="D46" s="16">
        <v>8.0311544391189153E-3</v>
      </c>
      <c r="E46" s="16">
        <v>1.0963696656713314E-2</v>
      </c>
      <c r="F46" s="16">
        <v>8.9122857753461578E-3</v>
      </c>
      <c r="G46" s="16">
        <v>9.7842401115096622E-3</v>
      </c>
      <c r="H46" s="16">
        <v>7.4849566242545891E-3</v>
      </c>
      <c r="I46" s="16">
        <v>1.0847340438939397E-2</v>
      </c>
    </row>
    <row r="47" spans="1:9" x14ac:dyDescent="0.3">
      <c r="A47" t="s">
        <v>137</v>
      </c>
      <c r="B47" t="s">
        <v>138</v>
      </c>
      <c r="C47" s="16">
        <v>0</v>
      </c>
      <c r="D47" s="16">
        <v>7.2432501941707488E-4</v>
      </c>
      <c r="E47" s="16">
        <v>7.2884170481859285E-4</v>
      </c>
      <c r="F47" s="16">
        <v>0</v>
      </c>
      <c r="G47" s="16">
        <v>5.1511357745179134E-4</v>
      </c>
      <c r="H47" s="16">
        <v>0</v>
      </c>
      <c r="I47" s="16">
        <v>5.4156793785158753E-5</v>
      </c>
    </row>
    <row r="48" spans="1:9" x14ac:dyDescent="0.3">
      <c r="A48" t="s">
        <v>1417</v>
      </c>
      <c r="B48" t="s">
        <v>808</v>
      </c>
      <c r="C48" s="16">
        <v>1.5584353989381875E-3</v>
      </c>
      <c r="D48" s="16">
        <v>1.5658532233839731E-3</v>
      </c>
      <c r="E48" s="16">
        <v>1.8541129431534839E-3</v>
      </c>
      <c r="F48" s="16">
        <v>1.284596715058308E-3</v>
      </c>
      <c r="G48" s="16">
        <v>3.660461645208482E-3</v>
      </c>
      <c r="H48" s="16">
        <v>0</v>
      </c>
      <c r="I48" s="16">
        <v>1.3919441859224461E-3</v>
      </c>
    </row>
    <row r="49" spans="1:9" x14ac:dyDescent="0.3">
      <c r="A49" t="s">
        <v>187</v>
      </c>
      <c r="B49" t="s">
        <v>188</v>
      </c>
      <c r="C49" s="16">
        <v>6.6959582930085099E-3</v>
      </c>
      <c r="D49" s="16">
        <v>2.2132910859565306E-3</v>
      </c>
      <c r="E49" s="16">
        <v>3.1991388347179473E-3</v>
      </c>
      <c r="F49" s="16">
        <v>3.4787622390883535E-3</v>
      </c>
      <c r="G49" s="16">
        <v>2.3388240337139871E-3</v>
      </c>
      <c r="H49" s="16">
        <v>1.6558321429152531E-3</v>
      </c>
      <c r="I49" s="16">
        <v>1.722706200882967E-3</v>
      </c>
    </row>
    <row r="50" spans="1:9" x14ac:dyDescent="0.3">
      <c r="A50" t="s">
        <v>195</v>
      </c>
      <c r="B50" t="s">
        <v>196</v>
      </c>
      <c r="C50" s="16">
        <v>0</v>
      </c>
      <c r="D50" s="16">
        <v>0</v>
      </c>
      <c r="E50" s="16">
        <v>3.0996573440572634E-5</v>
      </c>
      <c r="F50" s="16">
        <v>1.3566084658120287E-5</v>
      </c>
      <c r="G50" s="16">
        <v>2.4035254171957911E-5</v>
      </c>
      <c r="H50" s="16">
        <v>1.6523083055749643E-5</v>
      </c>
      <c r="I50" s="16">
        <v>1.9901717092541635E-5</v>
      </c>
    </row>
    <row r="51" spans="1:9" x14ac:dyDescent="0.3">
      <c r="A51" t="s">
        <v>260</v>
      </c>
      <c r="B51" t="s">
        <v>261</v>
      </c>
      <c r="C51" s="16">
        <v>0</v>
      </c>
      <c r="D51" s="16">
        <v>1.2451865556422124E-4</v>
      </c>
      <c r="E51" s="16">
        <v>8.6929492822118774E-5</v>
      </c>
      <c r="F51" s="16">
        <v>1.3058130803341353E-4</v>
      </c>
      <c r="G51" s="16">
        <v>0</v>
      </c>
      <c r="H51" s="16">
        <v>2.7514315205407668E-4</v>
      </c>
      <c r="I51" s="16">
        <v>1.1193208158714326E-4</v>
      </c>
    </row>
    <row r="52" spans="1:9" x14ac:dyDescent="0.3">
      <c r="A52" t="s">
        <v>1432</v>
      </c>
      <c r="B52" t="s">
        <v>395</v>
      </c>
      <c r="C52" s="16">
        <v>0.17731443399946661</v>
      </c>
      <c r="D52" s="16">
        <v>0.11456139675337272</v>
      </c>
      <c r="E52" s="16">
        <v>0.14073822795406155</v>
      </c>
      <c r="F52" s="16">
        <v>0.12880867297141915</v>
      </c>
      <c r="G52" s="16">
        <v>0</v>
      </c>
      <c r="H52" s="16">
        <v>0</v>
      </c>
      <c r="I52" s="16">
        <v>0</v>
      </c>
    </row>
    <row r="53" spans="1:9" x14ac:dyDescent="0.3">
      <c r="A53" t="s">
        <v>1439</v>
      </c>
      <c r="B53" t="s">
        <v>841</v>
      </c>
      <c r="C53" s="16">
        <v>1.3043930310157766E-2</v>
      </c>
      <c r="D53" s="16">
        <v>1.7388563304585131E-2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x14ac:dyDescent="0.3">
      <c r="A54" t="s">
        <v>62</v>
      </c>
      <c r="B54" t="s">
        <v>63</v>
      </c>
      <c r="C54" s="16">
        <v>1.2728963273212825E-2</v>
      </c>
      <c r="D54" s="16">
        <v>1.0831255254253784E-2</v>
      </c>
      <c r="E54" s="16">
        <v>9.6907258766391665E-3</v>
      </c>
      <c r="F54" s="16">
        <v>1.0661887731741182E-2</v>
      </c>
      <c r="G54" s="16">
        <v>2.975475447028493E-2</v>
      </c>
      <c r="H54" s="16">
        <v>1.0283445112328397E-2</v>
      </c>
      <c r="I54" s="16">
        <v>1.0258430537701006E-2</v>
      </c>
    </row>
    <row r="55" spans="1:9" x14ac:dyDescent="0.3">
      <c r="A55" t="s">
        <v>1449</v>
      </c>
      <c r="B55" t="s">
        <v>382</v>
      </c>
      <c r="C55" s="16">
        <v>0.17708750492790662</v>
      </c>
      <c r="D55" s="16">
        <v>0.11456139675337272</v>
      </c>
      <c r="E55" s="16">
        <v>0.14073822795406155</v>
      </c>
      <c r="F55" s="16">
        <v>0.12880867297141915</v>
      </c>
      <c r="G55" s="16">
        <v>0</v>
      </c>
      <c r="H55" s="16">
        <v>0</v>
      </c>
      <c r="I55" s="16">
        <v>0</v>
      </c>
    </row>
    <row r="56" spans="1:9" x14ac:dyDescent="0.3">
      <c r="A56" t="s">
        <v>64</v>
      </c>
      <c r="B56" t="s">
        <v>65</v>
      </c>
      <c r="C56" s="16">
        <v>0.15627937684293591</v>
      </c>
      <c r="D56" s="16">
        <v>0.11871007818979756</v>
      </c>
      <c r="E56" s="16">
        <v>0.13636191911101908</v>
      </c>
      <c r="F56" s="16">
        <v>0.11341581156494426</v>
      </c>
      <c r="G56" s="16">
        <v>0.15098074403755116</v>
      </c>
      <c r="H56" s="16">
        <v>8.8301946640361381E-2</v>
      </c>
      <c r="I56" s="16">
        <v>6.1323106599838285E-2</v>
      </c>
    </row>
    <row r="57" spans="1:9" x14ac:dyDescent="0.3">
      <c r="A57" t="s">
        <v>1461</v>
      </c>
      <c r="B57" t="s">
        <v>374</v>
      </c>
      <c r="C57" s="16">
        <v>7.5643023853327876E-3</v>
      </c>
      <c r="D57" s="16">
        <v>7.471119333853274E-3</v>
      </c>
      <c r="E57" s="16">
        <v>3.7255496923765187E-4</v>
      </c>
      <c r="F57" s="16">
        <v>0</v>
      </c>
      <c r="G57" s="16">
        <v>0</v>
      </c>
      <c r="H57" s="16">
        <v>0</v>
      </c>
      <c r="I57" s="16">
        <v>0</v>
      </c>
    </row>
    <row r="58" spans="1:9" x14ac:dyDescent="0.3">
      <c r="A58" t="s">
        <v>266</v>
      </c>
      <c r="B58" t="s">
        <v>267</v>
      </c>
      <c r="C58" s="16">
        <v>5.777918146015709E-3</v>
      </c>
      <c r="D58" s="16">
        <v>0</v>
      </c>
      <c r="E58" s="16">
        <v>8.2126017418747972E-6</v>
      </c>
      <c r="F58" s="16">
        <v>4.0221025133236848E-5</v>
      </c>
      <c r="G58" s="16">
        <v>0</v>
      </c>
      <c r="H58" s="16">
        <v>0</v>
      </c>
      <c r="I58" s="16">
        <v>0</v>
      </c>
    </row>
    <row r="59" spans="1:9" x14ac:dyDescent="0.3">
      <c r="A59" t="s">
        <v>270</v>
      </c>
      <c r="B59" t="s">
        <v>271</v>
      </c>
      <c r="C59" s="16">
        <v>1.1545742745375427</v>
      </c>
      <c r="D59" s="16">
        <v>0.7664391326191381</v>
      </c>
      <c r="E59" s="16">
        <v>0.75279089272687216</v>
      </c>
      <c r="F59" s="16">
        <v>0.62882474302079894</v>
      </c>
      <c r="G59" s="16">
        <v>0.63830525578647046</v>
      </c>
      <c r="H59" s="16">
        <v>0.66562125579147458</v>
      </c>
      <c r="I59" s="16">
        <v>0.73073529969156459</v>
      </c>
    </row>
    <row r="60" spans="1:9" x14ac:dyDescent="0.3">
      <c r="A60" t="s">
        <v>56</v>
      </c>
      <c r="B60" t="s">
        <v>57</v>
      </c>
      <c r="C60" s="16">
        <v>0.17403303962470923</v>
      </c>
      <c r="D60" s="16">
        <v>0.17484982395482124</v>
      </c>
      <c r="E60" s="16">
        <v>0.15811700078377372</v>
      </c>
      <c r="F60" s="16">
        <v>0.1029918191893326</v>
      </c>
      <c r="G60" s="16">
        <v>5.3361012737570858E-2</v>
      </c>
      <c r="H60" s="16">
        <v>0.26539967356591287</v>
      </c>
      <c r="I60" s="16">
        <v>0.31796935766415996</v>
      </c>
    </row>
    <row r="61" spans="1:9" x14ac:dyDescent="0.3">
      <c r="A61" t="s">
        <v>1483</v>
      </c>
      <c r="B61" t="s">
        <v>899</v>
      </c>
      <c r="C61" s="16">
        <v>0</v>
      </c>
      <c r="D61" s="16">
        <v>2.1367799754518173E-2</v>
      </c>
      <c r="E61" s="16">
        <v>1.3864819457663833E-2</v>
      </c>
      <c r="F61" s="16">
        <v>2.5134399194513438E-2</v>
      </c>
      <c r="G61" s="16">
        <v>3.0918683908426974E-3</v>
      </c>
      <c r="H61" s="16">
        <v>0</v>
      </c>
      <c r="I61" s="16">
        <v>6.490492717980351E-3</v>
      </c>
    </row>
    <row r="62" spans="1:9" x14ac:dyDescent="0.3">
      <c r="A62" t="s">
        <v>34</v>
      </c>
      <c r="B62" t="s">
        <v>35</v>
      </c>
      <c r="C62" s="16">
        <v>1.5697575837127005</v>
      </c>
      <c r="D62" s="16">
        <v>1.6938280810113626</v>
      </c>
      <c r="E62" s="16">
        <v>1.3134357138729058</v>
      </c>
      <c r="F62" s="16">
        <v>1.4031661533380406</v>
      </c>
      <c r="G62" s="16">
        <v>0.51577442330338152</v>
      </c>
      <c r="H62" s="16">
        <v>0.96279817752558328</v>
      </c>
      <c r="I62" s="16">
        <v>1.1374988633390593</v>
      </c>
    </row>
    <row r="63" spans="1:9" x14ac:dyDescent="0.3">
      <c r="A63" t="s">
        <v>72</v>
      </c>
      <c r="B63" t="s">
        <v>73</v>
      </c>
      <c r="C63" s="16">
        <v>0.39280584162328869</v>
      </c>
      <c r="D63" s="16">
        <v>0.37036938487438859</v>
      </c>
      <c r="E63" s="16">
        <v>0.27112602198627189</v>
      </c>
      <c r="F63" s="16">
        <v>0.30961904749112112</v>
      </c>
      <c r="G63" s="16">
        <v>0.10294967007798794</v>
      </c>
      <c r="H63" s="16">
        <v>8.7388375957152847E-2</v>
      </c>
      <c r="I63" s="16">
        <v>0.28934078828545506</v>
      </c>
    </row>
    <row r="64" spans="1:9" x14ac:dyDescent="0.3">
      <c r="A64" t="s">
        <v>16</v>
      </c>
      <c r="B64" t="s">
        <v>17</v>
      </c>
      <c r="C64" s="16">
        <v>0.52554390028933262</v>
      </c>
      <c r="D64" s="16">
        <v>0.61033818909607218</v>
      </c>
      <c r="E64" s="16">
        <v>2.8205573045314165</v>
      </c>
      <c r="F64" s="16">
        <v>0.68378894518225952</v>
      </c>
      <c r="G64" s="16">
        <v>0.113569543277831</v>
      </c>
      <c r="H64" s="16">
        <v>0.50365987884017427</v>
      </c>
      <c r="I64" s="16">
        <v>0.69202722284572626</v>
      </c>
    </row>
    <row r="65" spans="1:9" x14ac:dyDescent="0.3">
      <c r="A65" t="s">
        <v>54</v>
      </c>
      <c r="B65" t="s">
        <v>55</v>
      </c>
      <c r="C65" s="16">
        <v>0.46745733104672038</v>
      </c>
      <c r="D65" s="16">
        <v>0.48358363608397675</v>
      </c>
      <c r="E65" s="16">
        <v>0.4363495901494221</v>
      </c>
      <c r="F65" s="16">
        <v>0.54451962538950316</v>
      </c>
      <c r="G65" s="16">
        <v>0.32726520773151085</v>
      </c>
      <c r="H65" s="16">
        <v>0.26378948704385297</v>
      </c>
      <c r="I65" s="16">
        <v>0.41799550476924746</v>
      </c>
    </row>
    <row r="66" spans="1:9" x14ac:dyDescent="0.3">
      <c r="A66" t="s">
        <v>32</v>
      </c>
      <c r="B66" t="s">
        <v>33</v>
      </c>
      <c r="C66" s="16">
        <v>0.18538075391977266</v>
      </c>
      <c r="D66" s="16">
        <v>0.1203389129491659</v>
      </c>
      <c r="E66" s="16">
        <v>0.18904905763847352</v>
      </c>
      <c r="F66" s="16">
        <v>7.5511478478437088E-2</v>
      </c>
      <c r="G66" s="16">
        <v>4.1011932820101106E-2</v>
      </c>
      <c r="H66" s="16">
        <v>4.8996618050528844E-2</v>
      </c>
      <c r="I66" s="16">
        <v>0.11364920173788774</v>
      </c>
    </row>
    <row r="67" spans="1:9" x14ac:dyDescent="0.3">
      <c r="A67" t="s">
        <v>231</v>
      </c>
      <c r="B67" t="s">
        <v>232</v>
      </c>
      <c r="C67" s="16">
        <v>3.2904715376197623E-2</v>
      </c>
      <c r="D67" s="16">
        <v>1.0801370776918371E-2</v>
      </c>
      <c r="E67" s="16">
        <v>1.5196144640234582E-2</v>
      </c>
      <c r="F67" s="16">
        <v>0</v>
      </c>
      <c r="G67" s="16">
        <v>3.7091441623391835E-5</v>
      </c>
      <c r="H67" s="16">
        <v>1.8117415631304436E-4</v>
      </c>
      <c r="I67" s="16">
        <v>3.3559722759050436E-3</v>
      </c>
    </row>
    <row r="68" spans="1:9" x14ac:dyDescent="0.3">
      <c r="A68" t="s">
        <v>58</v>
      </c>
      <c r="B68" t="s">
        <v>59</v>
      </c>
      <c r="C68" s="16">
        <v>0.15349474520835643</v>
      </c>
      <c r="D68" s="16">
        <v>3.0045710316570426E-2</v>
      </c>
      <c r="E68" s="16">
        <v>3.3206019999510762E-2</v>
      </c>
      <c r="F68" s="16">
        <v>4.6103081215103266E-2</v>
      </c>
      <c r="G68" s="16">
        <v>2.7832243231875161E-2</v>
      </c>
      <c r="H68" s="16">
        <v>2.5825977399280588E-2</v>
      </c>
      <c r="I68" s="16">
        <v>2.9851279011789758E-2</v>
      </c>
    </row>
    <row r="69" spans="1:9" x14ac:dyDescent="0.3">
      <c r="A69" t="s">
        <v>84</v>
      </c>
      <c r="B69" t="s">
        <v>85</v>
      </c>
      <c r="C69" s="16">
        <v>3.4440566143404155E-2</v>
      </c>
      <c r="D69" s="16">
        <v>2.5208976145094378E-2</v>
      </c>
      <c r="E69" s="16">
        <v>2.7832240553855716E-2</v>
      </c>
      <c r="F69" s="16">
        <v>1.3227713056127062E-2</v>
      </c>
      <c r="G69" s="16">
        <v>1.8115756820397559E-2</v>
      </c>
      <c r="H69" s="16">
        <v>1.0247790038365991E-2</v>
      </c>
      <c r="I69" s="16">
        <v>8.7739795522384107E-3</v>
      </c>
    </row>
    <row r="70" spans="1:9" x14ac:dyDescent="0.3">
      <c r="A70" t="s">
        <v>108</v>
      </c>
      <c r="B70" t="s">
        <v>109</v>
      </c>
      <c r="C70" s="16">
        <v>1.1070507826982242E-2</v>
      </c>
      <c r="D70" s="16">
        <v>1.2236376684069071E-2</v>
      </c>
      <c r="E70" s="16">
        <v>1.1480029902454007E-2</v>
      </c>
      <c r="F70" s="16">
        <v>1.2119531192657159E-2</v>
      </c>
      <c r="G70" s="16">
        <v>8.4029455525941443E-3</v>
      </c>
      <c r="H70" s="16">
        <v>9.1886187444364855E-3</v>
      </c>
      <c r="I70" s="16">
        <v>9.5637972875260088E-3</v>
      </c>
    </row>
    <row r="71" spans="1:9" x14ac:dyDescent="0.3">
      <c r="A71" t="s">
        <v>132</v>
      </c>
      <c r="B71" t="s">
        <v>133</v>
      </c>
      <c r="C71" s="16">
        <v>2.7395742010422405E-4</v>
      </c>
      <c r="D71" s="16">
        <v>4.7108075656849841E-4</v>
      </c>
      <c r="E71" s="16">
        <v>4.266659174124977E-4</v>
      </c>
      <c r="F71" s="16">
        <v>6.7304770695237871E-5</v>
      </c>
      <c r="G71" s="16">
        <v>1.9139183877670219E-5</v>
      </c>
      <c r="H71" s="16">
        <v>3.3864038017141057E-5</v>
      </c>
      <c r="I71" s="16">
        <v>0</v>
      </c>
    </row>
    <row r="72" spans="1:9" x14ac:dyDescent="0.3">
      <c r="A72" t="s">
        <v>90</v>
      </c>
      <c r="B72" t="s">
        <v>91</v>
      </c>
      <c r="C72" s="16">
        <v>0.40031352898741845</v>
      </c>
      <c r="D72" s="16">
        <v>0.42674641401204866</v>
      </c>
      <c r="E72" s="16">
        <v>0.35463060455768997</v>
      </c>
      <c r="F72" s="16">
        <v>0.28513726369249215</v>
      </c>
      <c r="G72" s="16">
        <v>0.24626217274766762</v>
      </c>
      <c r="H72" s="16">
        <v>0.21989411724296798</v>
      </c>
      <c r="I72" s="16">
        <v>0.24897865862417387</v>
      </c>
    </row>
    <row r="73" spans="1:9" x14ac:dyDescent="0.3">
      <c r="A73" t="s">
        <v>26</v>
      </c>
      <c r="B73" t="s">
        <v>27</v>
      </c>
      <c r="C73" s="16">
        <v>1.2580920495796906</v>
      </c>
      <c r="D73" s="16">
        <v>1.3916239842210587</v>
      </c>
      <c r="E73" s="16">
        <v>1.4318152633580274</v>
      </c>
      <c r="F73" s="16">
        <v>1.3161016330089295</v>
      </c>
      <c r="G73" s="16">
        <v>1.0373590756622542</v>
      </c>
      <c r="H73" s="16">
        <v>1.3190308719573856</v>
      </c>
      <c r="I73" s="16">
        <v>1.5063364966686876</v>
      </c>
    </row>
    <row r="74" spans="1:9" x14ac:dyDescent="0.3">
      <c r="A74" t="s">
        <v>10</v>
      </c>
      <c r="B74" t="s">
        <v>11</v>
      </c>
      <c r="C74" s="16">
        <v>2.0376172284853702</v>
      </c>
      <c r="D74" s="16">
        <v>1.443296262736208</v>
      </c>
      <c r="E74" s="16">
        <v>1.3854341442292766</v>
      </c>
      <c r="F74" s="16">
        <v>1.5857175582786747</v>
      </c>
      <c r="G74" s="16">
        <v>0.9438276180769759</v>
      </c>
      <c r="H74" s="16">
        <v>1.1892876379722002</v>
      </c>
      <c r="I74" s="16">
        <v>1.2907788910666043</v>
      </c>
    </row>
    <row r="75" spans="1:9" x14ac:dyDescent="0.3">
      <c r="A75" t="s">
        <v>2</v>
      </c>
      <c r="B75" t="s">
        <v>3</v>
      </c>
      <c r="C75" s="16">
        <v>0.2871865123798602</v>
      </c>
      <c r="D75" s="16">
        <v>0.41918868572731777</v>
      </c>
      <c r="E75" s="16">
        <v>0.44890208162332157</v>
      </c>
      <c r="F75" s="16">
        <v>0.39346443925610797</v>
      </c>
      <c r="G75" s="16">
        <v>0.26291291035254527</v>
      </c>
      <c r="H75" s="16">
        <v>0.28236994154472372</v>
      </c>
      <c r="I75" s="16">
        <v>0.58710213781252518</v>
      </c>
    </row>
    <row r="76" spans="1:9" x14ac:dyDescent="0.3">
      <c r="A76" t="s">
        <v>225</v>
      </c>
      <c r="B76" t="s">
        <v>226</v>
      </c>
      <c r="C76" s="16">
        <v>3.2891553490047146E-2</v>
      </c>
      <c r="D76" s="16">
        <v>2.4080725058892527E-2</v>
      </c>
      <c r="E76" s="16">
        <v>2.7474736805375266E-2</v>
      </c>
      <c r="F76" s="16">
        <v>2.1473476650174395E-2</v>
      </c>
      <c r="G76" s="16">
        <v>2.8811222378269091E-2</v>
      </c>
      <c r="H76" s="16">
        <v>3.2883109370817551E-3</v>
      </c>
      <c r="I76" s="16">
        <v>3.1116624153710193E-2</v>
      </c>
    </row>
    <row r="77" spans="1:9" x14ac:dyDescent="0.3">
      <c r="A77" t="s">
        <v>1524</v>
      </c>
      <c r="B77" t="s">
        <v>995</v>
      </c>
      <c r="C77" s="16">
        <v>0</v>
      </c>
      <c r="D77" s="16">
        <v>2.6148917668486465E-7</v>
      </c>
      <c r="E77" s="16">
        <v>1.8899713589426079E-3</v>
      </c>
      <c r="F77" s="16">
        <v>0</v>
      </c>
      <c r="G77" s="16">
        <v>1.854572081169592E-4</v>
      </c>
      <c r="H77" s="16">
        <v>0</v>
      </c>
      <c r="I77" s="16">
        <v>0</v>
      </c>
    </row>
    <row r="78" spans="1:9" x14ac:dyDescent="0.3">
      <c r="A78" t="s">
        <v>1526</v>
      </c>
      <c r="B78" t="s">
        <v>999</v>
      </c>
      <c r="C78" s="16">
        <v>8.5129919761599421E-3</v>
      </c>
      <c r="D78" s="16">
        <v>9.142159691525124E-3</v>
      </c>
      <c r="E78" s="16">
        <v>6.0422206760859841E-3</v>
      </c>
      <c r="F78" s="16">
        <v>8.4673429767966307E-3</v>
      </c>
      <c r="G78" s="16">
        <v>4.0714039088609773E-3</v>
      </c>
      <c r="H78" s="16">
        <v>0</v>
      </c>
      <c r="I78" s="16">
        <v>5.8915113417284627E-3</v>
      </c>
    </row>
    <row r="79" spans="1:9" x14ac:dyDescent="0.3">
      <c r="A79" t="s">
        <v>149</v>
      </c>
      <c r="B79" t="s">
        <v>150</v>
      </c>
      <c r="C79" s="16">
        <v>8.5098401834993852E-3</v>
      </c>
      <c r="D79" s="16">
        <v>1.512901665105288E-2</v>
      </c>
      <c r="E79" s="16">
        <v>8.3824868078471674E-3</v>
      </c>
      <c r="F79" s="16">
        <v>1.2265227225149848E-2</v>
      </c>
      <c r="G79" s="16">
        <v>4.4509729948070207E-3</v>
      </c>
      <c r="H79" s="16">
        <v>1.0326926909843527E-2</v>
      </c>
      <c r="I79" s="16">
        <v>1.4654900768144295E-2</v>
      </c>
    </row>
    <row r="80" spans="1:9" x14ac:dyDescent="0.3">
      <c r="A80" t="s">
        <v>1538</v>
      </c>
      <c r="B80" t="s">
        <v>1028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</row>
    <row r="81" spans="1:9" x14ac:dyDescent="0.3">
      <c r="A81" t="s">
        <v>120</v>
      </c>
      <c r="B81" t="s">
        <v>121</v>
      </c>
      <c r="C81" s="16">
        <v>1.0746689497244126E-2</v>
      </c>
      <c r="D81" s="16">
        <v>1.2700277161306357E-2</v>
      </c>
      <c r="E81" s="16">
        <v>1.1423541255243348E-2</v>
      </c>
      <c r="F81" s="16">
        <v>1.5166826896745639E-2</v>
      </c>
      <c r="G81" s="16">
        <v>1.1946430063782855E-2</v>
      </c>
      <c r="H81" s="16">
        <v>1.7709891542801687E-2</v>
      </c>
      <c r="I81" s="16">
        <v>1.3185710781197662E-2</v>
      </c>
    </row>
    <row r="82" spans="1:9" x14ac:dyDescent="0.3">
      <c r="A82" t="s">
        <v>163</v>
      </c>
      <c r="B82" t="s">
        <v>164</v>
      </c>
      <c r="C82" s="16">
        <v>3.2403580343169327E-4</v>
      </c>
      <c r="D82" s="16">
        <v>1.1275786854618054E-4</v>
      </c>
      <c r="E82" s="16">
        <v>1.865196453488304E-4</v>
      </c>
      <c r="F82" s="16">
        <v>1.1332326608933905E-4</v>
      </c>
      <c r="G82" s="16">
        <v>6.2016890394311149E-5</v>
      </c>
      <c r="H82" s="16">
        <v>1.5202323456227552E-4</v>
      </c>
      <c r="I82" s="16">
        <v>7.3853462883413591E-5</v>
      </c>
    </row>
    <row r="83" spans="1:9" x14ac:dyDescent="0.3">
      <c r="A83" t="s">
        <v>118</v>
      </c>
      <c r="B83" t="s">
        <v>119</v>
      </c>
      <c r="C83" s="16">
        <v>3.4388316291159671E-3</v>
      </c>
      <c r="D83" s="16">
        <v>8.6214174856782348E-3</v>
      </c>
      <c r="E83" s="16">
        <v>9.4130990726231743E-3</v>
      </c>
      <c r="F83" s="16">
        <v>1.0977977690112162E-2</v>
      </c>
      <c r="G83" s="16">
        <v>7.1983896523784433E-3</v>
      </c>
      <c r="H83" s="16">
        <v>8.3330600260793971E-3</v>
      </c>
      <c r="I83" s="16">
        <v>1.5981545711552823E-2</v>
      </c>
    </row>
    <row r="84" spans="1:9" x14ac:dyDescent="0.3">
      <c r="A84" t="s">
        <v>134</v>
      </c>
      <c r="B84" t="s">
        <v>83</v>
      </c>
      <c r="C84" s="16">
        <v>3.2786182757819464E-2</v>
      </c>
      <c r="D84" s="16">
        <v>6.1758451490103533E-2</v>
      </c>
      <c r="E84" s="16">
        <v>6.6209550163991368E-2</v>
      </c>
      <c r="F84" s="16">
        <v>0.21103417400025848</v>
      </c>
      <c r="G84" s="16">
        <v>5.7737044947340589E-2</v>
      </c>
      <c r="H84" s="16">
        <v>0.47682030450598478</v>
      </c>
      <c r="I84" s="16">
        <v>0.83992085084217505</v>
      </c>
    </row>
    <row r="85" spans="1:9" x14ac:dyDescent="0.3">
      <c r="A85" t="s">
        <v>80</v>
      </c>
      <c r="B85" t="s">
        <v>81</v>
      </c>
      <c r="C85" s="16">
        <v>8.7935015229493648E-3</v>
      </c>
      <c r="D85" s="16">
        <v>4.2585380202963662E-3</v>
      </c>
      <c r="E85" s="16">
        <v>7.4510993847530377E-3</v>
      </c>
      <c r="F85" s="16">
        <v>3.4398387263261165E-2</v>
      </c>
      <c r="G85" s="16">
        <v>0</v>
      </c>
      <c r="H85" s="16">
        <v>2.0798793144737492E-2</v>
      </c>
      <c r="I85" s="16">
        <v>2.1475761989860839E-2</v>
      </c>
    </row>
    <row r="86" spans="1:9" x14ac:dyDescent="0.3">
      <c r="A86" t="s">
        <v>171</v>
      </c>
      <c r="B86" t="s">
        <v>172</v>
      </c>
      <c r="C86" s="16">
        <v>7.6951033566421637E-3</v>
      </c>
      <c r="D86" s="16">
        <v>1.5298414943048837E-2</v>
      </c>
      <c r="E86" s="16">
        <v>1.6739155556326164E-2</v>
      </c>
      <c r="F86" s="16">
        <v>8.4044170957562874E-3</v>
      </c>
      <c r="G86" s="16">
        <v>1.4995156471587345E-2</v>
      </c>
      <c r="H86" s="16">
        <v>1.5374769547560214E-2</v>
      </c>
      <c r="I86" s="16">
        <v>1.2121430274733828E-2</v>
      </c>
    </row>
    <row r="87" spans="1:9" x14ac:dyDescent="0.3">
      <c r="A87" t="s">
        <v>1582</v>
      </c>
      <c r="B87" t="s">
        <v>397</v>
      </c>
      <c r="C87" s="16">
        <v>2.5214341284442623E-8</v>
      </c>
      <c r="D87" s="16">
        <v>2.4903731112844247E-8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</row>
    <row r="88" spans="1:9" x14ac:dyDescent="0.3">
      <c r="A88" t="s">
        <v>151</v>
      </c>
      <c r="B88" t="s">
        <v>152</v>
      </c>
      <c r="C88" s="16">
        <v>5.5370693460636002E-4</v>
      </c>
      <c r="D88" s="16">
        <v>4.3481914523026057E-4</v>
      </c>
      <c r="E88" s="16">
        <v>3.0400485489792391E-4</v>
      </c>
      <c r="F88" s="16">
        <v>9.6244866362198579E-4</v>
      </c>
      <c r="G88" s="16">
        <v>8.7906716647438655E-4</v>
      </c>
      <c r="H88" s="16">
        <v>1.919540186136705E-3</v>
      </c>
      <c r="I88" s="16">
        <v>3.8766735649262691E-3</v>
      </c>
    </row>
    <row r="89" spans="1:9" x14ac:dyDescent="0.3">
      <c r="A89" s="13" t="s">
        <v>1969</v>
      </c>
      <c r="B89" s="10"/>
      <c r="C89" s="11">
        <v>36.146881224175289</v>
      </c>
      <c r="D89" s="11">
        <v>33.234008075890131</v>
      </c>
      <c r="E89" s="11">
        <v>32.691051181935514</v>
      </c>
      <c r="F89" s="11">
        <v>27.181860916266409</v>
      </c>
      <c r="G89" s="11">
        <v>20.106379221590981</v>
      </c>
      <c r="H89" s="11">
        <v>23.22362105941394</v>
      </c>
      <c r="I89" s="11">
        <v>23.22362105941394</v>
      </c>
    </row>
  </sheetData>
  <mergeCells count="3">
    <mergeCell ref="A1:A2"/>
    <mergeCell ref="B1:B2"/>
    <mergeCell ref="C1:I1"/>
  </mergeCells>
  <conditionalFormatting sqref="C3:I88">
    <cfRule type="cellIs" dxfId="31" priority="1" operator="equal">
      <formula>0</formula>
    </cfRule>
    <cfRule type="cellIs" dxfId="30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1ED9-7EDD-49B8-A7EE-F641B0EB9327}">
  <dimension ref="A1:I8"/>
  <sheetViews>
    <sheetView workbookViewId="0">
      <selection activeCell="I9" sqref="I9"/>
    </sheetView>
  </sheetViews>
  <sheetFormatPr defaultRowHeight="16.5" x14ac:dyDescent="0.3"/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246</v>
      </c>
      <c r="B3" t="s">
        <v>247</v>
      </c>
      <c r="C3" s="16">
        <v>1.5106100819783162E-2</v>
      </c>
      <c r="D3" s="16">
        <v>3.8528535882207692E-3</v>
      </c>
      <c r="E3" s="16">
        <v>1.5831227174534991E-3</v>
      </c>
      <c r="F3" s="16">
        <v>0</v>
      </c>
      <c r="G3" s="16">
        <v>2.5964009136374287E-7</v>
      </c>
      <c r="H3" s="16">
        <v>1.16676156665601E-4</v>
      </c>
      <c r="I3" s="16">
        <v>0</v>
      </c>
    </row>
    <row r="4" spans="1:9" x14ac:dyDescent="0.3">
      <c r="A4" t="s">
        <v>98</v>
      </c>
      <c r="B4" t="s">
        <v>99</v>
      </c>
      <c r="C4" s="16">
        <v>3.3326231184609402E-2</v>
      </c>
      <c r="D4" s="16">
        <v>3.0422263447302523E-2</v>
      </c>
      <c r="E4" s="16">
        <v>3.8089825134097623E-2</v>
      </c>
      <c r="F4" s="16">
        <v>2.5246713986364265E-2</v>
      </c>
      <c r="G4" s="16">
        <v>1.6510334183974483E-2</v>
      </c>
      <c r="H4" s="16">
        <v>1.6238030885172953E-2</v>
      </c>
      <c r="I4" s="16">
        <v>1.7143944694674021E-2</v>
      </c>
    </row>
    <row r="5" spans="1:9" x14ac:dyDescent="0.3">
      <c r="A5" t="s">
        <v>1862</v>
      </c>
      <c r="B5" t="s">
        <v>85</v>
      </c>
      <c r="C5" s="16">
        <v>0</v>
      </c>
      <c r="D5" s="16">
        <v>2.1220469281254581E-2</v>
      </c>
      <c r="E5" s="16">
        <v>8.6671808968396061E-3</v>
      </c>
      <c r="F5" s="16">
        <v>8.6482241055715683E-3</v>
      </c>
      <c r="G5" s="16">
        <v>1.1879770561278681E-2</v>
      </c>
      <c r="H5" s="16">
        <v>0</v>
      </c>
      <c r="I5" s="16">
        <v>7.4155004051482416E-3</v>
      </c>
    </row>
    <row r="6" spans="1:9" x14ac:dyDescent="0.3">
      <c r="A6" t="s">
        <v>245</v>
      </c>
      <c r="B6" t="s">
        <v>121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2.3416759703460982E-4</v>
      </c>
      <c r="I6" s="16">
        <v>2.3085991827348298E-4</v>
      </c>
    </row>
    <row r="7" spans="1:9" x14ac:dyDescent="0.3">
      <c r="A7" t="s">
        <v>1863</v>
      </c>
      <c r="B7" t="s">
        <v>119</v>
      </c>
      <c r="C7" s="16">
        <v>8.4047804281475412E-7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x14ac:dyDescent="0.3">
      <c r="A8" s="13" t="s">
        <v>1969</v>
      </c>
      <c r="B8" s="10"/>
      <c r="C8" s="11">
        <v>4.843317248243538E-2</v>
      </c>
      <c r="D8" s="11">
        <v>5.5495586316777874E-2</v>
      </c>
      <c r="E8" s="11">
        <v>4.8340128748390727E-2</v>
      </c>
      <c r="F8" s="11">
        <v>3.3894938091935833E-2</v>
      </c>
      <c r="G8" s="11">
        <v>2.8390364385344528E-2</v>
      </c>
      <c r="H8" s="11">
        <v>1.6588874638873163E-2</v>
      </c>
      <c r="I8" s="11">
        <f>SUM(I3:I7)</f>
        <v>2.4790305018095742E-2</v>
      </c>
    </row>
  </sheetData>
  <mergeCells count="3">
    <mergeCell ref="A1:A2"/>
    <mergeCell ref="B1:B2"/>
    <mergeCell ref="C1:I1"/>
  </mergeCells>
  <conditionalFormatting sqref="C3:I7">
    <cfRule type="cellIs" dxfId="29" priority="1" operator="equal">
      <formula>0</formula>
    </cfRule>
    <cfRule type="cellIs" dxfId="28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D6AB-F357-45CE-8ED4-D86BF19A6051}">
  <dimension ref="A1:I6"/>
  <sheetViews>
    <sheetView workbookViewId="0">
      <selection activeCell="K15" sqref="K15"/>
    </sheetView>
  </sheetViews>
  <sheetFormatPr defaultRowHeight="16.5" x14ac:dyDescent="0.3"/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82</v>
      </c>
      <c r="B3" t="s">
        <v>83</v>
      </c>
      <c r="C3" s="16">
        <v>0.5474407610641302</v>
      </c>
      <c r="D3" s="16">
        <v>0.39019200150234645</v>
      </c>
      <c r="E3" s="16">
        <v>0.39085603356088422</v>
      </c>
      <c r="F3" s="16">
        <v>0.36166220457824105</v>
      </c>
      <c r="G3" s="16">
        <v>0.32746338730410463</v>
      </c>
      <c r="H3" s="16">
        <v>0.41199807558840312</v>
      </c>
      <c r="I3" s="16">
        <v>0.46329898352084886</v>
      </c>
    </row>
    <row r="4" spans="1:9" x14ac:dyDescent="0.3">
      <c r="A4" t="s">
        <v>12</v>
      </c>
      <c r="B4" t="s">
        <v>13</v>
      </c>
      <c r="C4" s="16">
        <v>3.0666608497181322E-2</v>
      </c>
      <c r="D4" s="16">
        <v>2.662131467618617E-2</v>
      </c>
      <c r="E4" s="16">
        <v>2.0562184256403715E-2</v>
      </c>
      <c r="F4" s="16">
        <v>2.5042657772692999E-2</v>
      </c>
      <c r="G4" s="16">
        <v>1.6102895157528063E-2</v>
      </c>
      <c r="H4" s="16">
        <v>1.4347761195730184E-2</v>
      </c>
      <c r="I4" s="16">
        <v>2.1562207811922803E-2</v>
      </c>
    </row>
    <row r="5" spans="1:9" x14ac:dyDescent="0.3">
      <c r="A5" t="s">
        <v>1888</v>
      </c>
      <c r="B5" t="s">
        <v>1119</v>
      </c>
      <c r="C5" s="16">
        <v>0</v>
      </c>
      <c r="D5" s="16">
        <v>1.4942238667706548E-5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x14ac:dyDescent="0.3">
      <c r="A6" s="13" t="s">
        <v>1969</v>
      </c>
      <c r="B6" s="10"/>
      <c r="C6" s="11">
        <v>0.57810736956131148</v>
      </c>
      <c r="D6" s="11">
        <v>0.41682825841720034</v>
      </c>
      <c r="E6" s="11">
        <v>0.41141821781728793</v>
      </c>
      <c r="F6" s="11">
        <v>0.38670486235093404</v>
      </c>
      <c r="G6" s="11">
        <v>0.34356628246163268</v>
      </c>
      <c r="H6" s="11">
        <v>0.42634583678413329</v>
      </c>
      <c r="I6" s="11">
        <f>SUM(I3:I5)</f>
        <v>0.48486119133277167</v>
      </c>
    </row>
  </sheetData>
  <mergeCells count="3">
    <mergeCell ref="A1:A2"/>
    <mergeCell ref="B1:B2"/>
    <mergeCell ref="C1:I1"/>
  </mergeCells>
  <conditionalFormatting sqref="C3:I5">
    <cfRule type="cellIs" dxfId="27" priority="1" operator="equal">
      <formula>0</formula>
    </cfRule>
    <cfRule type="cellIs" dxfId="26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50F5-3D68-4004-8FB3-D6DC71E42821}">
  <dimension ref="A1:I16"/>
  <sheetViews>
    <sheetView workbookViewId="0">
      <selection activeCell="L9" sqref="L9"/>
    </sheetView>
  </sheetViews>
  <sheetFormatPr defaultRowHeight="16.5" x14ac:dyDescent="0.3"/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66</v>
      </c>
      <c r="B3" t="s">
        <v>67</v>
      </c>
      <c r="C3" s="16">
        <v>0.40447459499732213</v>
      </c>
      <c r="D3" s="16">
        <v>0.46969993362018803</v>
      </c>
      <c r="E3" s="16">
        <v>0.41819574713153351</v>
      </c>
      <c r="F3" s="16">
        <v>0.34357689009286801</v>
      </c>
      <c r="G3" s="16">
        <v>0.30270881880474432</v>
      </c>
      <c r="H3" s="16">
        <v>0.21460441163592731</v>
      </c>
      <c r="I3" s="16">
        <v>0.32702049214712314</v>
      </c>
    </row>
    <row r="4" spans="1:9" x14ac:dyDescent="0.3">
      <c r="A4" t="s">
        <v>1877</v>
      </c>
      <c r="B4" t="s">
        <v>1878</v>
      </c>
      <c r="C4" s="16">
        <v>3.4433460888273382E-3</v>
      </c>
      <c r="D4" s="16">
        <v>5.386677039708211E-3</v>
      </c>
      <c r="E4" s="16">
        <v>5.2366326476044342E-3</v>
      </c>
      <c r="F4" s="16">
        <v>4.0144460381467727E-3</v>
      </c>
      <c r="G4" s="16">
        <v>3.1172389369130966E-3</v>
      </c>
      <c r="H4" s="16">
        <v>0</v>
      </c>
      <c r="I4" s="16">
        <v>8.0633796972141691E-3</v>
      </c>
    </row>
    <row r="5" spans="1:9" x14ac:dyDescent="0.3">
      <c r="A5" t="s">
        <v>18</v>
      </c>
      <c r="B5" t="s">
        <v>19</v>
      </c>
      <c r="C5" s="16">
        <v>1.0039720340932942E-2</v>
      </c>
      <c r="D5" s="16">
        <v>8.3169034075835629E-3</v>
      </c>
      <c r="E5" s="16">
        <v>7.0397454765762073E-3</v>
      </c>
      <c r="F5" s="16">
        <v>9.2295038425926294E-3</v>
      </c>
      <c r="G5" s="16">
        <v>7.2186303931970246E-3</v>
      </c>
      <c r="H5" s="16">
        <v>1.0555309874887285E-2</v>
      </c>
      <c r="I5" s="16">
        <v>4.3585277360382868E-3</v>
      </c>
    </row>
    <row r="6" spans="1:9" x14ac:dyDescent="0.3">
      <c r="A6" t="s">
        <v>36</v>
      </c>
      <c r="B6" t="s">
        <v>37</v>
      </c>
      <c r="C6" s="16">
        <v>3.6680546594221073</v>
      </c>
      <c r="D6" s="16">
        <v>2.0864135489813007</v>
      </c>
      <c r="E6" s="16">
        <v>2.4308772127893086</v>
      </c>
      <c r="F6" s="16">
        <v>1.9619426620444858</v>
      </c>
      <c r="G6" s="16">
        <v>1.6007475569379805</v>
      </c>
      <c r="H6" s="16">
        <v>1.8794430842098144</v>
      </c>
      <c r="I6" s="16">
        <v>1.4508366234438919</v>
      </c>
    </row>
    <row r="7" spans="1:9" x14ac:dyDescent="0.3">
      <c r="A7" t="s">
        <v>60</v>
      </c>
      <c r="B7" t="s">
        <v>61</v>
      </c>
      <c r="C7" s="16">
        <v>0.31723329248420939</v>
      </c>
      <c r="D7" s="16">
        <v>0.42913381019518154</v>
      </c>
      <c r="E7" s="16">
        <v>0.37273442896633358</v>
      </c>
      <c r="F7" s="16">
        <v>0.30547760060016116</v>
      </c>
      <c r="G7" s="16">
        <v>0.33478399531726782</v>
      </c>
      <c r="H7" s="16">
        <v>0.29118179957239937</v>
      </c>
      <c r="I7" s="16">
        <v>0.28558190574701148</v>
      </c>
    </row>
    <row r="8" spans="1:9" x14ac:dyDescent="0.3">
      <c r="A8" t="s">
        <v>38</v>
      </c>
      <c r="B8" t="s">
        <v>39</v>
      </c>
      <c r="C8" s="16">
        <v>0.22674694206930074</v>
      </c>
      <c r="D8" s="16">
        <v>0.31350254915320103</v>
      </c>
      <c r="E8" s="16">
        <v>0.30659725816084082</v>
      </c>
      <c r="F8" s="16">
        <v>0.26971126882774354</v>
      </c>
      <c r="G8" s="16">
        <v>0.26178269703483892</v>
      </c>
      <c r="H8" s="16">
        <v>0.31848608561753194</v>
      </c>
      <c r="I8" s="16">
        <v>0.33977123280879312</v>
      </c>
    </row>
    <row r="9" spans="1:9" x14ac:dyDescent="0.3">
      <c r="A9" t="s">
        <v>161</v>
      </c>
      <c r="B9" t="s">
        <v>162</v>
      </c>
      <c r="C9" s="16">
        <v>4.0810356906668555E-3</v>
      </c>
      <c r="D9" s="16">
        <v>2.5509483242500291E-3</v>
      </c>
      <c r="E9" s="16">
        <v>1.0739679353710714E-2</v>
      </c>
      <c r="F9" s="16">
        <v>1.0502583987152517E-2</v>
      </c>
      <c r="G9" s="16">
        <v>9.217139787669219E-3</v>
      </c>
      <c r="H9" s="16">
        <v>8.5250140446930679E-3</v>
      </c>
      <c r="I9" s="16">
        <v>2.432981296069198E-2</v>
      </c>
    </row>
    <row r="10" spans="1:9" x14ac:dyDescent="0.3">
      <c r="A10" t="s">
        <v>179</v>
      </c>
      <c r="B10" t="s">
        <v>180</v>
      </c>
      <c r="C10" s="16">
        <v>8.6891141500317732E-4</v>
      </c>
      <c r="D10" s="16">
        <v>8.3601825345818142E-4</v>
      </c>
      <c r="E10" s="16">
        <v>2.7062392965423033E-4</v>
      </c>
      <c r="F10" s="16">
        <v>4.2103180001968932E-4</v>
      </c>
      <c r="G10" s="16">
        <v>4.6349465452590445E-4</v>
      </c>
      <c r="H10" s="16">
        <v>7.9745616642749612E-4</v>
      </c>
      <c r="I10" s="16">
        <v>7.6422593635359882E-4</v>
      </c>
    </row>
    <row r="11" spans="1:9" x14ac:dyDescent="0.3">
      <c r="A11" t="s">
        <v>215</v>
      </c>
      <c r="B11" t="s">
        <v>216</v>
      </c>
      <c r="C11" s="16">
        <v>0</v>
      </c>
      <c r="D11" s="16">
        <v>0</v>
      </c>
      <c r="E11" s="16">
        <v>0</v>
      </c>
      <c r="F11" s="16">
        <v>1.3302196436003425E-4</v>
      </c>
      <c r="G11" s="16">
        <v>8.7313253581464389E-5</v>
      </c>
      <c r="H11" s="16">
        <v>3.1966368139873543E-4</v>
      </c>
      <c r="I11" s="16">
        <v>8.8399808831053124E-5</v>
      </c>
    </row>
    <row r="12" spans="1:9" x14ac:dyDescent="0.3">
      <c r="A12" t="s">
        <v>221</v>
      </c>
      <c r="B12" t="s">
        <v>222</v>
      </c>
      <c r="C12" s="16">
        <v>0</v>
      </c>
      <c r="D12" s="16">
        <v>0</v>
      </c>
      <c r="E12" s="16">
        <v>0</v>
      </c>
      <c r="F12" s="16">
        <v>1.2042223093783487E-4</v>
      </c>
      <c r="G12" s="16">
        <v>2.2384685019716973E-4</v>
      </c>
      <c r="H12" s="16">
        <v>3.2738170045767116E-4</v>
      </c>
      <c r="I12" s="16">
        <v>3.9984358885924559E-4</v>
      </c>
    </row>
    <row r="13" spans="1:9" x14ac:dyDescent="0.3">
      <c r="A13" t="s">
        <v>254</v>
      </c>
      <c r="B13" t="s">
        <v>255</v>
      </c>
      <c r="C13" s="16">
        <v>3.3812431662437559E-5</v>
      </c>
      <c r="D13" s="16">
        <v>9.8544064013524703E-5</v>
      </c>
      <c r="E13" s="16">
        <v>0</v>
      </c>
      <c r="F13" s="16">
        <v>0</v>
      </c>
      <c r="G13" s="16">
        <v>0</v>
      </c>
      <c r="H13" s="16">
        <v>4.3481797515130643E-7</v>
      </c>
      <c r="I13" s="16">
        <v>0</v>
      </c>
    </row>
    <row r="14" spans="1:9" x14ac:dyDescent="0.3">
      <c r="A14" t="s">
        <v>165</v>
      </c>
      <c r="B14" t="s">
        <v>166</v>
      </c>
      <c r="C14" s="16">
        <v>3.1770070018397707E-4</v>
      </c>
      <c r="D14" s="16">
        <v>5.46512379271367E-4</v>
      </c>
      <c r="E14" s="16">
        <v>2.0676800792689679E-4</v>
      </c>
      <c r="F14" s="16">
        <v>4.4229152720994908E-4</v>
      </c>
      <c r="G14" s="16">
        <v>7.9375685074058535E-4</v>
      </c>
      <c r="H14" s="16">
        <v>1.0306997752649093E-3</v>
      </c>
      <c r="I14" s="16">
        <v>4.5216701234254594E-4</v>
      </c>
    </row>
    <row r="15" spans="1:9" x14ac:dyDescent="0.3">
      <c r="A15" t="s">
        <v>219</v>
      </c>
      <c r="B15" t="s">
        <v>220</v>
      </c>
      <c r="C15" s="16">
        <v>1.3615744293599016E-4</v>
      </c>
      <c r="D15" s="16">
        <v>1.2327346900857901E-4</v>
      </c>
      <c r="E15" s="16">
        <v>0</v>
      </c>
      <c r="F15" s="16">
        <v>1.003518591148624E-4</v>
      </c>
      <c r="G15" s="16">
        <v>7.0473739084444485E-5</v>
      </c>
      <c r="H15" s="16">
        <v>9.7181817446316966E-5</v>
      </c>
      <c r="I15" s="16">
        <v>1.3562115575062919E-4</v>
      </c>
    </row>
    <row r="16" spans="1:9" x14ac:dyDescent="0.3">
      <c r="A16" s="13" t="s">
        <v>1969</v>
      </c>
      <c r="B16" s="10"/>
      <c r="C16" s="11">
        <v>4.6354301730831535</v>
      </c>
      <c r="D16" s="11">
        <v>3.3166087188871645</v>
      </c>
      <c r="E16" s="11">
        <v>3.5518980964634888</v>
      </c>
      <c r="F16" s="11">
        <v>2.9056720748147926</v>
      </c>
      <c r="G16" s="11">
        <v>2.5212149625607405</v>
      </c>
      <c r="H16" s="11">
        <v>2.7253685229142239</v>
      </c>
      <c r="I16" s="11">
        <f>SUM(I3:I15)</f>
        <v>2.4418022320429009</v>
      </c>
    </row>
  </sheetData>
  <mergeCells count="3">
    <mergeCell ref="A1:A2"/>
    <mergeCell ref="B1:B2"/>
    <mergeCell ref="C1:I1"/>
  </mergeCells>
  <conditionalFormatting sqref="C3:I15">
    <cfRule type="cellIs" dxfId="25" priority="1" operator="equal">
      <formula>0</formula>
    </cfRule>
    <cfRule type="cellIs" dxfId="24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9CAD-8FB0-4058-88C4-729D6ED3C550}">
  <dimension ref="A1:I17"/>
  <sheetViews>
    <sheetView workbookViewId="0">
      <selection activeCell="K24" sqref="K24"/>
    </sheetView>
  </sheetViews>
  <sheetFormatPr defaultRowHeight="16.5" x14ac:dyDescent="0.3"/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112</v>
      </c>
      <c r="B3" t="s">
        <v>113</v>
      </c>
      <c r="C3" s="16">
        <v>8.0100559187541841E-3</v>
      </c>
      <c r="D3" s="16">
        <v>8.805247786327074E-5</v>
      </c>
      <c r="E3" s="16">
        <v>5.2343973177890087E-3</v>
      </c>
      <c r="F3" s="16">
        <v>5.7078438385437602E-3</v>
      </c>
      <c r="G3" s="16">
        <v>4.5834424291762765E-4</v>
      </c>
      <c r="H3" s="16">
        <v>4.7105280641391531E-4</v>
      </c>
      <c r="I3" s="16">
        <v>4.7040422218734773E-4</v>
      </c>
    </row>
    <row r="4" spans="1:9" x14ac:dyDescent="0.3">
      <c r="A4" t="s">
        <v>169</v>
      </c>
      <c r="B4" t="s">
        <v>170</v>
      </c>
      <c r="C4" s="16">
        <v>2.8586759431236822E-3</v>
      </c>
      <c r="D4" s="16">
        <v>8.6067294725989726E-3</v>
      </c>
      <c r="E4" s="16">
        <v>2.1673261150410648E-2</v>
      </c>
      <c r="F4" s="16">
        <v>7.7923838058611104E-3</v>
      </c>
      <c r="G4" s="16">
        <v>1.0156502183455898E-2</v>
      </c>
      <c r="H4" s="16">
        <v>6.3326406769952763E-3</v>
      </c>
      <c r="I4" s="16">
        <v>1.126557803905084E-3</v>
      </c>
    </row>
    <row r="5" spans="1:9" x14ac:dyDescent="0.3">
      <c r="A5" t="s">
        <v>48</v>
      </c>
      <c r="B5" t="s">
        <v>49</v>
      </c>
      <c r="C5" s="16">
        <v>0.73177307115536905</v>
      </c>
      <c r="D5" s="16">
        <v>0.85066764292579922</v>
      </c>
      <c r="E5" s="16">
        <v>0.36217249558844622</v>
      </c>
      <c r="F5" s="16">
        <v>0.54812278366925904</v>
      </c>
      <c r="G5" s="16">
        <v>0.50767705250164818</v>
      </c>
      <c r="H5" s="16">
        <v>0.36675120697280827</v>
      </c>
      <c r="I5" s="16">
        <v>0.45747878063454533</v>
      </c>
    </row>
    <row r="6" spans="1:9" x14ac:dyDescent="0.3">
      <c r="A6" t="s">
        <v>256</v>
      </c>
      <c r="B6" t="s">
        <v>257</v>
      </c>
      <c r="C6" s="16">
        <v>0</v>
      </c>
      <c r="D6" s="16">
        <v>0</v>
      </c>
      <c r="E6" s="16">
        <v>1.0729583114044373E-3</v>
      </c>
      <c r="F6" s="16">
        <v>7.2983170265354474E-4</v>
      </c>
      <c r="G6" s="16">
        <v>0</v>
      </c>
      <c r="H6" s="16">
        <v>1.1858672049581084E-3</v>
      </c>
      <c r="I6" s="16">
        <v>0</v>
      </c>
    </row>
    <row r="7" spans="1:9" x14ac:dyDescent="0.3">
      <c r="A7" t="s">
        <v>1622</v>
      </c>
      <c r="B7" t="s">
        <v>1623</v>
      </c>
      <c r="C7" s="16">
        <v>1.7776110605532051E-5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x14ac:dyDescent="0.3">
      <c r="A8" t="s">
        <v>76</v>
      </c>
      <c r="B8" t="s">
        <v>77</v>
      </c>
      <c r="C8" s="16">
        <v>0.84383014240486331</v>
      </c>
      <c r="D8" s="16">
        <v>0.84418545698036995</v>
      </c>
      <c r="E8" s="16">
        <v>0.58389979012463533</v>
      </c>
      <c r="F8" s="16">
        <v>0.66852302392191754</v>
      </c>
      <c r="G8" s="16">
        <v>0.93650944573514605</v>
      </c>
      <c r="H8" s="16">
        <v>0.34940643872679361</v>
      </c>
      <c r="I8" s="16">
        <v>0.74591032580509919</v>
      </c>
    </row>
    <row r="9" spans="1:9" x14ac:dyDescent="0.3">
      <c r="A9" t="s">
        <v>243</v>
      </c>
      <c r="B9" t="s">
        <v>244</v>
      </c>
      <c r="C9" s="16">
        <v>1.5097086844060022E-2</v>
      </c>
      <c r="D9" s="16">
        <v>4.7167666727727002E-3</v>
      </c>
      <c r="E9" s="16">
        <v>2.3321941074277007E-2</v>
      </c>
      <c r="F9" s="16">
        <v>1.5208881759185812E-2</v>
      </c>
      <c r="G9" s="16">
        <v>1.360019526191034E-3</v>
      </c>
      <c r="H9" s="16">
        <v>2.4156554175072584E-6</v>
      </c>
      <c r="I9" s="16">
        <v>4.4591907934016014E-3</v>
      </c>
    </row>
    <row r="10" spans="1:9" x14ac:dyDescent="0.3">
      <c r="A10" t="s">
        <v>94</v>
      </c>
      <c r="B10" t="s">
        <v>95</v>
      </c>
      <c r="C10" s="16">
        <v>0.20444222860813235</v>
      </c>
      <c r="D10" s="16">
        <v>0.33292515582609167</v>
      </c>
      <c r="E10" s="16">
        <v>0.13785192042238772</v>
      </c>
      <c r="F10" s="16">
        <v>0.19190744415916278</v>
      </c>
      <c r="G10" s="16">
        <v>0.22259192308891165</v>
      </c>
      <c r="H10" s="16">
        <v>0.15188433437576884</v>
      </c>
      <c r="I10" s="16">
        <v>0.14679627143925938</v>
      </c>
    </row>
    <row r="11" spans="1:9" x14ac:dyDescent="0.3">
      <c r="A11" t="s">
        <v>88</v>
      </c>
      <c r="B11" t="s">
        <v>89</v>
      </c>
      <c r="C11" s="16">
        <v>0.22397054682537357</v>
      </c>
      <c r="D11" s="16">
        <v>0.26222850620227717</v>
      </c>
      <c r="E11" s="16">
        <v>0.21398626045587629</v>
      </c>
      <c r="F11" s="16">
        <v>0.25444616524921665</v>
      </c>
      <c r="G11" s="16">
        <v>0.2868080268761431</v>
      </c>
      <c r="H11" s="16">
        <v>0.16728111809310575</v>
      </c>
      <c r="I11" s="16">
        <v>0.26999543877129384</v>
      </c>
    </row>
    <row r="12" spans="1:9" x14ac:dyDescent="0.3">
      <c r="A12" t="s">
        <v>250</v>
      </c>
      <c r="B12" t="s">
        <v>251</v>
      </c>
      <c r="C12" s="16">
        <v>0</v>
      </c>
      <c r="D12" s="16">
        <v>0</v>
      </c>
      <c r="E12" s="16">
        <v>8.1442249089161119E-6</v>
      </c>
      <c r="F12" s="16">
        <v>1.4811796108217959E-2</v>
      </c>
      <c r="G12" s="16">
        <v>0</v>
      </c>
      <c r="H12" s="16">
        <v>9.061741429432342E-3</v>
      </c>
      <c r="I12" s="16">
        <v>0</v>
      </c>
    </row>
    <row r="13" spans="1:9" x14ac:dyDescent="0.3">
      <c r="A13" t="s">
        <v>1650</v>
      </c>
      <c r="B13" t="s">
        <v>1651</v>
      </c>
      <c r="C13" s="16">
        <v>7.1185002242531992E-2</v>
      </c>
      <c r="D13" s="16">
        <v>7.6756412256175077E-3</v>
      </c>
      <c r="E13" s="16">
        <v>4.2235066642595645E-2</v>
      </c>
      <c r="F13" s="16">
        <v>1.1140914729511111E-2</v>
      </c>
      <c r="G13" s="16">
        <v>0</v>
      </c>
      <c r="H13" s="16">
        <v>0</v>
      </c>
      <c r="I13" s="16">
        <v>9.0462350420643802E-6</v>
      </c>
    </row>
    <row r="14" spans="1:9" x14ac:dyDescent="0.3">
      <c r="A14" t="s">
        <v>1656</v>
      </c>
      <c r="B14" t="s">
        <v>1657</v>
      </c>
      <c r="C14" s="16">
        <v>1.5128604770665575E-4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x14ac:dyDescent="0.3">
      <c r="A15" t="s">
        <v>1658</v>
      </c>
      <c r="B15" t="s">
        <v>1659</v>
      </c>
      <c r="C15" s="16">
        <v>9.6585740544919869E-3</v>
      </c>
      <c r="D15" s="16">
        <v>1.7445157033539067E-2</v>
      </c>
      <c r="E15" s="16">
        <v>1.718130379381741E-2</v>
      </c>
      <c r="F15" s="16">
        <v>2.2955209017360565E-2</v>
      </c>
      <c r="G15" s="16">
        <v>1.1873248649459902E-2</v>
      </c>
      <c r="H15" s="16">
        <v>0</v>
      </c>
      <c r="I15" s="16">
        <v>0</v>
      </c>
    </row>
    <row r="16" spans="1:9" x14ac:dyDescent="0.3">
      <c r="A16" t="s">
        <v>1660</v>
      </c>
      <c r="B16" t="s">
        <v>1661</v>
      </c>
      <c r="C16" s="16">
        <v>1.8910755963331968E-4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1:9" x14ac:dyDescent="0.3">
      <c r="A17" s="13" t="s">
        <v>1969</v>
      </c>
      <c r="B17" s="10"/>
      <c r="C17" s="11">
        <v>2.1111835537146453</v>
      </c>
      <c r="D17" s="11">
        <v>2.3285391088169294</v>
      </c>
      <c r="E17" s="11">
        <v>1.4086375391065484</v>
      </c>
      <c r="F17" s="11">
        <v>1.7413462779608899</v>
      </c>
      <c r="G17" s="11">
        <v>1.9774345628038736</v>
      </c>
      <c r="H17" s="11">
        <v>1.0523768159416937</v>
      </c>
      <c r="I17" s="11">
        <f>SUM(I3:I16)</f>
        <v>1.6262460157047338</v>
      </c>
    </row>
  </sheetData>
  <mergeCells count="3">
    <mergeCell ref="A1:A2"/>
    <mergeCell ref="B1:B2"/>
    <mergeCell ref="C1:I1"/>
  </mergeCells>
  <conditionalFormatting sqref="C3:I16">
    <cfRule type="cellIs" dxfId="23" priority="1" operator="equal">
      <formula>0</formula>
    </cfRule>
    <cfRule type="cellIs" dxfId="22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ADF1-6764-43F6-BD8D-A477B2630A57}">
  <dimension ref="A1:I62"/>
  <sheetViews>
    <sheetView workbookViewId="0">
      <selection activeCell="I63" sqref="I63"/>
    </sheetView>
  </sheetViews>
  <sheetFormatPr defaultRowHeight="16.5" x14ac:dyDescent="0.3"/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14</v>
      </c>
      <c r="B3" t="s">
        <v>15</v>
      </c>
      <c r="C3" s="16">
        <v>0.16783675132955378</v>
      </c>
      <c r="D3" s="16">
        <v>0.17028966657422812</v>
      </c>
      <c r="E3" s="16">
        <v>0.19519008687780703</v>
      </c>
      <c r="F3" s="16">
        <v>0.19858902022790714</v>
      </c>
      <c r="G3" s="16">
        <v>0.14873833796995578</v>
      </c>
      <c r="H3" s="16">
        <v>0.17353640959837605</v>
      </c>
      <c r="I3" s="16">
        <v>0.20811315754634158</v>
      </c>
    </row>
    <row r="4" spans="1:9" x14ac:dyDescent="0.3">
      <c r="A4" t="s">
        <v>197</v>
      </c>
      <c r="B4" t="s">
        <v>198</v>
      </c>
      <c r="C4" s="16">
        <v>1.0977693836714208E-3</v>
      </c>
      <c r="D4" s="16">
        <v>1.6497352157048108E-3</v>
      </c>
      <c r="E4" s="16">
        <v>9.5035047102832613E-4</v>
      </c>
      <c r="F4" s="16">
        <v>1.7282820180892968E-3</v>
      </c>
      <c r="G4" s="16">
        <v>1.5504222598577788E-3</v>
      </c>
      <c r="H4" s="16">
        <v>1.2988737614394775E-3</v>
      </c>
      <c r="I4" s="16">
        <v>2.5791901653130596E-3</v>
      </c>
    </row>
    <row r="5" spans="1:9" x14ac:dyDescent="0.3">
      <c r="A5" t="s">
        <v>235</v>
      </c>
      <c r="B5" t="s">
        <v>236</v>
      </c>
      <c r="C5" s="16">
        <v>9.0028435914634504E-4</v>
      </c>
      <c r="D5" s="16">
        <v>5.2297835336972921E-4</v>
      </c>
      <c r="E5" s="16">
        <v>1.3039423923317816E-3</v>
      </c>
      <c r="F5" s="16">
        <v>0</v>
      </c>
      <c r="G5" s="16">
        <v>1.0510230898404312E-3</v>
      </c>
      <c r="H5" s="16">
        <v>7.6093145651478622E-4</v>
      </c>
      <c r="I5" s="16">
        <v>5.065891623556053E-4</v>
      </c>
    </row>
    <row r="6" spans="1:9" x14ac:dyDescent="0.3">
      <c r="A6" t="s">
        <v>153</v>
      </c>
      <c r="B6" t="s">
        <v>154</v>
      </c>
      <c r="C6" s="16">
        <v>3.5330335007761004E-3</v>
      </c>
      <c r="D6" s="16">
        <v>3.8269190045141063E-3</v>
      </c>
      <c r="E6" s="16">
        <v>4.9214387251304064E-3</v>
      </c>
      <c r="F6" s="16">
        <v>4.4269045682272662E-3</v>
      </c>
      <c r="G6" s="16">
        <v>5.1785463498776E-3</v>
      </c>
      <c r="H6" s="16">
        <v>4.0407030516956526E-3</v>
      </c>
      <c r="I6" s="16">
        <v>5.9543645828007245E-3</v>
      </c>
    </row>
    <row r="7" spans="1:9" x14ac:dyDescent="0.3">
      <c r="A7" t="s">
        <v>213</v>
      </c>
      <c r="B7" t="s">
        <v>214</v>
      </c>
      <c r="C7" s="16">
        <v>0</v>
      </c>
      <c r="D7" s="16">
        <v>7.9567420905537372E-4</v>
      </c>
      <c r="E7" s="16">
        <v>5.53244129317913E-5</v>
      </c>
      <c r="F7" s="16">
        <v>1.7282820180892967E-5</v>
      </c>
      <c r="G7" s="16">
        <v>5.7306277308140389E-5</v>
      </c>
      <c r="H7" s="16">
        <v>8.2071892809809096E-5</v>
      </c>
      <c r="I7" s="16">
        <v>1.3026578460572706E-4</v>
      </c>
    </row>
    <row r="8" spans="1:9" x14ac:dyDescent="0.3">
      <c r="A8" t="s">
        <v>181</v>
      </c>
      <c r="B8" t="s">
        <v>182</v>
      </c>
      <c r="C8" s="16">
        <v>8.4531079156093902E-4</v>
      </c>
      <c r="D8" s="16">
        <v>1.0086011100701919E-3</v>
      </c>
      <c r="E8" s="16">
        <v>7.5107081798310622E-4</v>
      </c>
      <c r="F8" s="16">
        <v>9.1431693860207961E-4</v>
      </c>
      <c r="G8" s="16">
        <v>1.4198603853434395E-3</v>
      </c>
      <c r="H8" s="16">
        <v>2.7013066706274911E-3</v>
      </c>
      <c r="I8" s="16">
        <v>1.4524634983538569E-3</v>
      </c>
    </row>
    <row r="9" spans="1:9" x14ac:dyDescent="0.3">
      <c r="A9" t="s">
        <v>217</v>
      </c>
      <c r="B9" t="s">
        <v>218</v>
      </c>
      <c r="C9" s="16">
        <v>0</v>
      </c>
      <c r="D9" s="16">
        <v>0</v>
      </c>
      <c r="E9" s="16">
        <v>0</v>
      </c>
      <c r="F9" s="16">
        <v>7.2848016246344552E-5</v>
      </c>
      <c r="G9" s="16">
        <v>1.5680072752399871E-2</v>
      </c>
      <c r="H9" s="16">
        <v>3.329263543374756E-2</v>
      </c>
      <c r="I9" s="16">
        <v>3.239927172785441E-3</v>
      </c>
    </row>
    <row r="10" spans="1:9" x14ac:dyDescent="0.3">
      <c r="A10" t="s">
        <v>248</v>
      </c>
      <c r="B10" t="s">
        <v>249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0.36669649237760177</v>
      </c>
      <c r="I10" s="16">
        <v>8.7623099090341466E-2</v>
      </c>
    </row>
    <row r="11" spans="1:9" x14ac:dyDescent="0.3">
      <c r="A11" t="s">
        <v>128</v>
      </c>
      <c r="B11" t="s">
        <v>129</v>
      </c>
      <c r="C11" s="16">
        <v>0</v>
      </c>
      <c r="D11" s="16">
        <v>3.6483343487039E-3</v>
      </c>
      <c r="E11" s="16">
        <v>1.2409154054110017E-2</v>
      </c>
      <c r="F11" s="16">
        <v>1.1044465442695162E-2</v>
      </c>
      <c r="G11" s="16">
        <v>7.1865595431362273E-3</v>
      </c>
      <c r="H11" s="16">
        <v>1.2272103239098529E-2</v>
      </c>
      <c r="I11" s="16">
        <v>4.7490020100325377E-3</v>
      </c>
    </row>
    <row r="12" spans="1:9" x14ac:dyDescent="0.3">
      <c r="A12" t="s">
        <v>205</v>
      </c>
      <c r="B12" t="s">
        <v>206</v>
      </c>
      <c r="C12" s="16">
        <v>5.3481887155018407E-2</v>
      </c>
      <c r="D12" s="16">
        <v>5.6033395003899553E-6</v>
      </c>
      <c r="E12" s="16">
        <v>0.11940982852017523</v>
      </c>
      <c r="F12" s="16">
        <v>9.0126748018162464E-2</v>
      </c>
      <c r="G12" s="16">
        <v>7.2014146655063949E-2</v>
      </c>
      <c r="H12" s="16">
        <v>3.7029461112197883E-2</v>
      </c>
      <c r="I12" s="16">
        <v>2.1657410389505489E-2</v>
      </c>
    </row>
    <row r="13" spans="1:9" x14ac:dyDescent="0.3">
      <c r="A13" t="s">
        <v>147</v>
      </c>
      <c r="B13" t="s">
        <v>148</v>
      </c>
      <c r="C13" s="16">
        <v>1.3913021377342596E-2</v>
      </c>
      <c r="D13" s="16">
        <v>1.9871309648216245E-2</v>
      </c>
      <c r="E13" s="16">
        <v>1.6922564367681862E-2</v>
      </c>
      <c r="F13" s="16">
        <v>5.0284829908248438E-2</v>
      </c>
      <c r="G13" s="16">
        <v>1.1117974169403586E-2</v>
      </c>
      <c r="H13" s="16">
        <v>2.1326915810390014E-2</v>
      </c>
      <c r="I13" s="16">
        <v>8.7719351031189038E-2</v>
      </c>
    </row>
    <row r="14" spans="1:9" x14ac:dyDescent="0.3">
      <c r="A14" t="s">
        <v>262</v>
      </c>
      <c r="B14" t="s">
        <v>263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1.3588061723478326E-2</v>
      </c>
      <c r="I14" s="16">
        <v>1.4068704737418523E-3</v>
      </c>
    </row>
    <row r="15" spans="1:9" x14ac:dyDescent="0.3">
      <c r="A15" t="s">
        <v>110</v>
      </c>
      <c r="B15" t="s">
        <v>111</v>
      </c>
      <c r="C15" s="16">
        <v>0.2753955866972842</v>
      </c>
      <c r="D15" s="16">
        <v>0.29342004341328237</v>
      </c>
      <c r="E15" s="16">
        <v>0.3152222739071871</v>
      </c>
      <c r="F15" s="16">
        <v>0.32615031897107266</v>
      </c>
      <c r="G15" s="16">
        <v>0.16310338317667289</v>
      </c>
      <c r="H15" s="16">
        <v>0.22010688817214202</v>
      </c>
      <c r="I15" s="16">
        <v>0.16129230825841831</v>
      </c>
    </row>
    <row r="16" spans="1:9" x14ac:dyDescent="0.3">
      <c r="A16" t="s">
        <v>1714</v>
      </c>
      <c r="B16" t="s">
        <v>1715</v>
      </c>
      <c r="C16" s="16">
        <v>2.1274600458748463E-3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1:9" x14ac:dyDescent="0.3">
      <c r="A17" t="s">
        <v>1718</v>
      </c>
      <c r="B17" t="s">
        <v>1719</v>
      </c>
      <c r="C17" s="16">
        <v>0.14990022212384846</v>
      </c>
      <c r="D17" s="16">
        <v>0.18867312615435541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1:9" x14ac:dyDescent="0.3">
      <c r="A18" t="s">
        <v>100</v>
      </c>
      <c r="B18" t="s">
        <v>101</v>
      </c>
      <c r="C18" s="16">
        <v>1.9965070270446568</v>
      </c>
      <c r="D18" s="16">
        <v>1.747608721854391</v>
      </c>
      <c r="E18" s="16">
        <v>1.2159186807280138</v>
      </c>
      <c r="F18" s="16">
        <v>1.8068481328244799</v>
      </c>
      <c r="G18" s="16">
        <v>1.2315713940243009</v>
      </c>
      <c r="H18" s="16">
        <v>0.80543773349248182</v>
      </c>
      <c r="I18" s="16">
        <v>4.9277622242461332</v>
      </c>
    </row>
    <row r="19" spans="1:9" x14ac:dyDescent="0.3">
      <c r="A19" t="s">
        <v>122</v>
      </c>
      <c r="B19" t="s">
        <v>123</v>
      </c>
      <c r="C19" s="16">
        <v>3.5330889723269261E-2</v>
      </c>
      <c r="D19" s="16">
        <v>0.52709387548817732</v>
      </c>
      <c r="E19" s="16">
        <v>7.5879388249540269E-2</v>
      </c>
      <c r="F19" s="16">
        <v>0.1442881330766628</v>
      </c>
      <c r="G19" s="16">
        <v>2.8917748998611471E-2</v>
      </c>
      <c r="H19" s="16">
        <v>5.9385264956289679E-2</v>
      </c>
      <c r="I19" s="16">
        <v>0.23214694422538756</v>
      </c>
    </row>
    <row r="20" spans="1:9" x14ac:dyDescent="0.3">
      <c r="A20" t="s">
        <v>173</v>
      </c>
      <c r="B20" t="s">
        <v>174</v>
      </c>
      <c r="C20" s="16">
        <v>0.11295167607826624</v>
      </c>
      <c r="D20" s="16">
        <v>0.18086795439728723</v>
      </c>
      <c r="E20" s="16">
        <v>1.6465978408626636</v>
      </c>
      <c r="F20" s="16">
        <v>1.6400872064403482</v>
      </c>
      <c r="G20" s="16">
        <v>1.304187636210651</v>
      </c>
      <c r="H20" s="16">
        <v>0.45026597076349439</v>
      </c>
      <c r="I20" s="16">
        <v>5.4626412006445078</v>
      </c>
    </row>
    <row r="21" spans="1:9" x14ac:dyDescent="0.3">
      <c r="A21" t="s">
        <v>1720</v>
      </c>
      <c r="B21" t="s">
        <v>1721</v>
      </c>
      <c r="C21" s="16">
        <v>1.3709919858296411E-2</v>
      </c>
      <c r="D21" s="16">
        <v>1.0614966349538731E-2</v>
      </c>
      <c r="E21" s="16">
        <v>6.8311679159415847E-3</v>
      </c>
      <c r="F21" s="16">
        <v>8.7774426105799632E-3</v>
      </c>
      <c r="G21" s="16">
        <v>0</v>
      </c>
      <c r="H21" s="16">
        <v>0</v>
      </c>
      <c r="I21" s="16">
        <v>0</v>
      </c>
    </row>
    <row r="22" spans="1:9" x14ac:dyDescent="0.3">
      <c r="A22" t="s">
        <v>264</v>
      </c>
      <c r="B22" t="s">
        <v>265</v>
      </c>
      <c r="C22" s="16">
        <v>0</v>
      </c>
      <c r="D22" s="16">
        <v>0</v>
      </c>
      <c r="E22" s="16">
        <v>0.68199689135663011</v>
      </c>
      <c r="F22" s="16">
        <v>0</v>
      </c>
      <c r="G22" s="16">
        <v>7.6763705754939279E-2</v>
      </c>
      <c r="H22" s="16">
        <v>0</v>
      </c>
      <c r="I22" s="16">
        <v>0.7153740960300411</v>
      </c>
    </row>
    <row r="23" spans="1:9" x14ac:dyDescent="0.3">
      <c r="A23" t="s">
        <v>130</v>
      </c>
      <c r="B23" t="s">
        <v>131</v>
      </c>
      <c r="C23" s="16">
        <v>8.6433879421124363E-2</v>
      </c>
      <c r="D23" s="16">
        <v>1.0683439158233497E-2</v>
      </c>
      <c r="E23" s="16">
        <v>0.16880651933642624</v>
      </c>
      <c r="F23" s="16">
        <v>0.13218458384675358</v>
      </c>
      <c r="G23" s="16">
        <v>0.16181497486044275</v>
      </c>
      <c r="H23" s="16">
        <v>0.12863328863394885</v>
      </c>
      <c r="I23" s="16">
        <v>0.21437329964908131</v>
      </c>
    </row>
    <row r="24" spans="1:9" x14ac:dyDescent="0.3">
      <c r="A24" t="s">
        <v>233</v>
      </c>
      <c r="B24" t="s">
        <v>234</v>
      </c>
      <c r="C24" s="16">
        <v>2.2993058674648369E-2</v>
      </c>
      <c r="D24" s="16">
        <v>3.6486107801192533E-2</v>
      </c>
      <c r="E24" s="16">
        <v>1.7318441277993788E-2</v>
      </c>
      <c r="F24" s="16">
        <v>0</v>
      </c>
      <c r="G24" s="16">
        <v>6.1680100104370755E-3</v>
      </c>
      <c r="H24" s="16">
        <v>4.065403128339664E-3</v>
      </c>
      <c r="I24" s="16">
        <v>0</v>
      </c>
    </row>
    <row r="25" spans="1:9" x14ac:dyDescent="0.3">
      <c r="A25" t="s">
        <v>1722</v>
      </c>
      <c r="B25" t="s">
        <v>1723</v>
      </c>
      <c r="C25" s="16">
        <v>0</v>
      </c>
      <c r="D25" s="16">
        <v>1.1206679000779911E-6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1:9" x14ac:dyDescent="0.3">
      <c r="A26" t="s">
        <v>203</v>
      </c>
      <c r="B26" t="s">
        <v>204</v>
      </c>
      <c r="C26" s="16">
        <v>0</v>
      </c>
      <c r="D26" s="16">
        <v>0</v>
      </c>
      <c r="E26" s="16">
        <v>6.4416616956036191E-2</v>
      </c>
      <c r="F26" s="16">
        <v>8.5019210062768247E-2</v>
      </c>
      <c r="G26" s="16">
        <v>0.26585439149332596</v>
      </c>
      <c r="H26" s="16">
        <v>0.33294447175310687</v>
      </c>
      <c r="I26" s="16">
        <v>0.97060493335624709</v>
      </c>
    </row>
    <row r="27" spans="1:9" x14ac:dyDescent="0.3">
      <c r="A27" t="s">
        <v>86</v>
      </c>
      <c r="B27" t="s">
        <v>87</v>
      </c>
      <c r="C27" s="16">
        <v>0.53879315602343791</v>
      </c>
      <c r="D27" s="16">
        <v>0.70257360258849455</v>
      </c>
      <c r="E27" s="16">
        <v>0.55758737514928558</v>
      </c>
      <c r="F27" s="16">
        <v>0.49229277019780993</v>
      </c>
      <c r="G27" s="16">
        <v>0.37111100087452237</v>
      </c>
      <c r="H27" s="16">
        <v>0.1988846547892697</v>
      </c>
      <c r="I27" s="16">
        <v>0.16293644338484342</v>
      </c>
    </row>
    <row r="28" spans="1:9" x14ac:dyDescent="0.3">
      <c r="A28" t="s">
        <v>106</v>
      </c>
      <c r="B28" t="s">
        <v>107</v>
      </c>
      <c r="C28" s="16">
        <v>1.8199731395404448</v>
      </c>
      <c r="D28" s="16">
        <v>0.83780609231477243</v>
      </c>
      <c r="E28" s="16">
        <v>1.3683195184610786</v>
      </c>
      <c r="F28" s="16">
        <v>0.7946906465764465</v>
      </c>
      <c r="G28" s="16">
        <v>0.71166653578271477</v>
      </c>
      <c r="H28" s="16">
        <v>0.10605174179109102</v>
      </c>
      <c r="I28" s="16">
        <v>0.38336171046200596</v>
      </c>
    </row>
    <row r="29" spans="1:9" x14ac:dyDescent="0.3">
      <c r="A29" t="s">
        <v>1728</v>
      </c>
      <c r="B29" t="s">
        <v>1729</v>
      </c>
      <c r="C29" s="16">
        <v>3.451591178427351E-3</v>
      </c>
      <c r="D29" s="16">
        <v>2.3590059296641711E-3</v>
      </c>
      <c r="E29" s="16">
        <v>1.989443535729061E-3</v>
      </c>
      <c r="F29" s="16">
        <v>2.0416028226590338E-3</v>
      </c>
      <c r="G29" s="16">
        <v>2.1620601322275101E-3</v>
      </c>
      <c r="H29" s="16">
        <v>0</v>
      </c>
      <c r="I29" s="16">
        <v>6.4698673020844439E-4</v>
      </c>
    </row>
    <row r="30" spans="1:9" x14ac:dyDescent="0.3">
      <c r="A30" t="s">
        <v>207</v>
      </c>
      <c r="B30" t="s">
        <v>208</v>
      </c>
      <c r="C30" s="16">
        <v>0.18771345870370285</v>
      </c>
      <c r="D30" s="16">
        <v>0</v>
      </c>
      <c r="E30" s="16">
        <v>0.28029694687551671</v>
      </c>
      <c r="F30" s="16">
        <v>0.42057575657104512</v>
      </c>
      <c r="G30" s="16">
        <v>0.28693197411023458</v>
      </c>
      <c r="H30" s="16">
        <v>0.24058587269615572</v>
      </c>
      <c r="I30" s="16">
        <v>0</v>
      </c>
    </row>
    <row r="31" spans="1:9" x14ac:dyDescent="0.3">
      <c r="A31" t="s">
        <v>1734</v>
      </c>
      <c r="B31" t="s">
        <v>1735</v>
      </c>
      <c r="C31" s="16">
        <v>1.891075596333197E-7</v>
      </c>
      <c r="D31" s="16">
        <v>0</v>
      </c>
      <c r="E31" s="16">
        <v>1.8627748461882594E-7</v>
      </c>
      <c r="F31" s="16">
        <v>0</v>
      </c>
      <c r="G31" s="16">
        <v>0</v>
      </c>
      <c r="H31" s="16">
        <v>0</v>
      </c>
      <c r="I31" s="16">
        <v>0</v>
      </c>
    </row>
    <row r="32" spans="1:9" x14ac:dyDescent="0.3">
      <c r="A32" t="s">
        <v>8</v>
      </c>
      <c r="B32" t="s">
        <v>9</v>
      </c>
      <c r="C32" s="16">
        <v>3.8024082431682676E-2</v>
      </c>
      <c r="D32" s="16">
        <v>0.20764230934968789</v>
      </c>
      <c r="E32" s="16">
        <v>0.29405508894328902</v>
      </c>
      <c r="F32" s="16">
        <v>0.31957502976861707</v>
      </c>
      <c r="G32" s="16">
        <v>1.8545720811695919E-7</v>
      </c>
      <c r="H32" s="16">
        <v>3.4515488519198077E-3</v>
      </c>
      <c r="I32" s="16">
        <v>0.27218503774746194</v>
      </c>
    </row>
    <row r="33" spans="1:9" x14ac:dyDescent="0.3">
      <c r="A33" t="s">
        <v>209</v>
      </c>
      <c r="B33" t="s">
        <v>210</v>
      </c>
      <c r="C33" s="16">
        <v>1.1517785027026968E-2</v>
      </c>
      <c r="D33" s="16">
        <v>1.3004230312505008E-2</v>
      </c>
      <c r="E33" s="16">
        <v>1.552324790322524E-2</v>
      </c>
      <c r="F33" s="16">
        <v>1.0503494587355597E-2</v>
      </c>
      <c r="G33" s="16">
        <v>1.084702118834471E-2</v>
      </c>
      <c r="H33" s="16">
        <v>2.1740898757565322E-4</v>
      </c>
      <c r="I33" s="16">
        <v>8.7386630506341902E-4</v>
      </c>
    </row>
    <row r="34" spans="1:9" x14ac:dyDescent="0.3">
      <c r="A34" t="s">
        <v>211</v>
      </c>
      <c r="B34" t="s">
        <v>212</v>
      </c>
      <c r="C34" s="16">
        <v>1.1913776256899139E-3</v>
      </c>
      <c r="D34" s="16">
        <v>5.7613536743009522E-3</v>
      </c>
      <c r="E34" s="16">
        <v>6.2320995254074403E-3</v>
      </c>
      <c r="F34" s="16">
        <v>0.15062000088061359</v>
      </c>
      <c r="G34" s="16">
        <v>0.44115229084107971</v>
      </c>
      <c r="H34" s="16">
        <v>4.9601719199543357</v>
      </c>
      <c r="I34" s="16">
        <v>6.0425411426125866</v>
      </c>
    </row>
    <row r="35" spans="1:9" x14ac:dyDescent="0.3">
      <c r="A35" t="s">
        <v>139</v>
      </c>
      <c r="B35" t="s">
        <v>140</v>
      </c>
      <c r="C35" s="16">
        <v>1.6269452856421465E-2</v>
      </c>
      <c r="D35" s="16">
        <v>1.8908805344435928E-3</v>
      </c>
      <c r="E35" s="16">
        <v>7.3564257159703661E-3</v>
      </c>
      <c r="F35" s="16">
        <v>1.7436380825751847E-2</v>
      </c>
      <c r="G35" s="16">
        <v>5.8683853450033161E-3</v>
      </c>
      <c r="H35" s="16">
        <v>1.9835961208427449E-3</v>
      </c>
      <c r="I35" s="16">
        <v>1.2083975243165665E-2</v>
      </c>
    </row>
    <row r="36" spans="1:9" x14ac:dyDescent="0.3">
      <c r="A36" t="s">
        <v>1758</v>
      </c>
      <c r="B36" t="s">
        <v>1759</v>
      </c>
      <c r="C36" s="16">
        <v>2.1809384472040987E-3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</row>
    <row r="37" spans="1:9" x14ac:dyDescent="0.3">
      <c r="A37" t="s">
        <v>237</v>
      </c>
      <c r="B37" t="s">
        <v>238</v>
      </c>
      <c r="C37" s="16">
        <v>0</v>
      </c>
      <c r="D37" s="16">
        <v>4.5278419878044415E-2</v>
      </c>
      <c r="E37" s="16">
        <v>9.6825546284988757E-3</v>
      </c>
      <c r="F37" s="16">
        <v>0</v>
      </c>
      <c r="G37" s="16">
        <v>0</v>
      </c>
      <c r="H37" s="16">
        <v>1.6435104885444029E-4</v>
      </c>
      <c r="I37" s="16">
        <v>1.0131783247112105E-5</v>
      </c>
    </row>
    <row r="38" spans="1:9" x14ac:dyDescent="0.3">
      <c r="A38" t="s">
        <v>1768</v>
      </c>
      <c r="B38" t="s">
        <v>1769</v>
      </c>
      <c r="C38" s="16">
        <v>1.0590023339465903E-3</v>
      </c>
      <c r="D38" s="16">
        <v>3.756448916584091E-2</v>
      </c>
      <c r="E38" s="16">
        <v>1.163846821699655E-2</v>
      </c>
      <c r="F38" s="16">
        <v>9.0393981302249824E-3</v>
      </c>
      <c r="G38" s="16">
        <v>0</v>
      </c>
      <c r="H38" s="16">
        <v>0</v>
      </c>
      <c r="I38" s="16">
        <v>0</v>
      </c>
    </row>
    <row r="39" spans="1:9" x14ac:dyDescent="0.3">
      <c r="A39" t="s">
        <v>1774</v>
      </c>
      <c r="B39" t="s">
        <v>1775</v>
      </c>
      <c r="C39" s="16">
        <v>0</v>
      </c>
      <c r="D39" s="16">
        <v>6.1816041368301989E-4</v>
      </c>
      <c r="E39" s="16">
        <v>4.2769310468482435E-5</v>
      </c>
      <c r="F39" s="16">
        <v>0</v>
      </c>
      <c r="G39" s="16">
        <v>0</v>
      </c>
      <c r="H39" s="16">
        <v>0</v>
      </c>
      <c r="I39" s="16">
        <v>0</v>
      </c>
    </row>
    <row r="40" spans="1:9" x14ac:dyDescent="0.3">
      <c r="A40" t="s">
        <v>286</v>
      </c>
      <c r="B40" t="s">
        <v>287</v>
      </c>
      <c r="C40" s="16">
        <v>0</v>
      </c>
      <c r="D40" s="16">
        <v>0</v>
      </c>
      <c r="E40" s="16">
        <v>1.8447133812796179E-2</v>
      </c>
      <c r="F40" s="16">
        <v>0</v>
      </c>
      <c r="G40" s="16">
        <v>3.719707804913526E-2</v>
      </c>
      <c r="H40" s="16">
        <v>3.77097338343221E-2</v>
      </c>
      <c r="I40" s="16">
        <v>8.1292362883203975E-2</v>
      </c>
    </row>
    <row r="41" spans="1:9" x14ac:dyDescent="0.3">
      <c r="A41" t="s">
        <v>268</v>
      </c>
      <c r="B41" t="s">
        <v>269</v>
      </c>
      <c r="C41" s="16">
        <v>1.1844562890073344E-2</v>
      </c>
      <c r="D41" s="16">
        <v>0.27475639039792121</v>
      </c>
      <c r="E41" s="16">
        <v>0.25622803308791819</v>
      </c>
      <c r="F41" s="16">
        <v>0.33579850599080935</v>
      </c>
      <c r="G41" s="16">
        <v>5.8348917732173933E-2</v>
      </c>
      <c r="H41" s="16">
        <v>0.20525038994548481</v>
      </c>
      <c r="I41" s="16">
        <v>0.13780057469696333</v>
      </c>
    </row>
    <row r="42" spans="1:9" x14ac:dyDescent="0.3">
      <c r="A42" t="s">
        <v>274</v>
      </c>
      <c r="B42" t="s">
        <v>275</v>
      </c>
      <c r="C42" s="16">
        <v>7.8394917061111943E-2</v>
      </c>
      <c r="D42" s="16">
        <v>0.10151906373226506</v>
      </c>
      <c r="E42" s="16">
        <v>6.0738381744752858E-2</v>
      </c>
      <c r="F42" s="16">
        <v>0.21362680764240541</v>
      </c>
      <c r="G42" s="16">
        <v>0.20132641050111116</v>
      </c>
      <c r="H42" s="16">
        <v>4.932140292141269E-2</v>
      </c>
      <c r="I42" s="16">
        <v>0.21310288258471397</v>
      </c>
    </row>
    <row r="43" spans="1:9" x14ac:dyDescent="0.3">
      <c r="A43" t="s">
        <v>272</v>
      </c>
      <c r="B43" t="s">
        <v>273</v>
      </c>
      <c r="C43" s="16">
        <v>0.32647491273584384</v>
      </c>
      <c r="D43" s="16">
        <v>0.67801864822988567</v>
      </c>
      <c r="E43" s="16">
        <v>0.84925097413624306</v>
      </c>
      <c r="F43" s="16">
        <v>0.74374665362323433</v>
      </c>
      <c r="G43" s="16">
        <v>0.65674440361352193</v>
      </c>
      <c r="H43" s="16">
        <v>0.84648406721568159</v>
      </c>
      <c r="I43" s="16">
        <v>0.30043957787362369</v>
      </c>
    </row>
    <row r="44" spans="1:9" x14ac:dyDescent="0.3">
      <c r="A44" t="s">
        <v>1784</v>
      </c>
      <c r="B44" t="s">
        <v>1785</v>
      </c>
      <c r="C44" s="16">
        <v>1.134645357799918E-6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</row>
    <row r="45" spans="1:9" x14ac:dyDescent="0.3">
      <c r="A45" t="s">
        <v>288</v>
      </c>
      <c r="B45" t="s">
        <v>289</v>
      </c>
      <c r="C45" s="16">
        <v>0.63970397556473146</v>
      </c>
      <c r="D45" s="16">
        <v>0.73116856472688452</v>
      </c>
      <c r="E45" s="16">
        <v>0.59867050182699844</v>
      </c>
      <c r="F45" s="16">
        <v>0.67555868037534217</v>
      </c>
      <c r="G45" s="16">
        <v>0.4363010640997147</v>
      </c>
      <c r="H45" s="16">
        <v>2.2921429560101118E-2</v>
      </c>
      <c r="I45" s="16">
        <v>0</v>
      </c>
    </row>
    <row r="46" spans="1:9" x14ac:dyDescent="0.3">
      <c r="A46" t="s">
        <v>276</v>
      </c>
      <c r="B46" t="s">
        <v>277</v>
      </c>
      <c r="C46" s="16">
        <v>1.3319227422245166</v>
      </c>
      <c r="D46" s="16">
        <v>1.813057993458477</v>
      </c>
      <c r="E46" s="16">
        <v>2.4610478318630813</v>
      </c>
      <c r="F46" s="16">
        <v>2.7672894867035636</v>
      </c>
      <c r="G46" s="16">
        <v>2.5545068721526398</v>
      </c>
      <c r="H46" s="16">
        <v>0.92693517602311415</v>
      </c>
      <c r="I46" s="16">
        <v>0.67299863629779799</v>
      </c>
    </row>
    <row r="47" spans="1:9" x14ac:dyDescent="0.3">
      <c r="A47" t="s">
        <v>1790</v>
      </c>
      <c r="B47" t="s">
        <v>1791</v>
      </c>
      <c r="C47" s="16">
        <v>2.2692907155998361E-3</v>
      </c>
      <c r="D47" s="16">
        <v>1.3553357583543224E-2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x14ac:dyDescent="0.3">
      <c r="A48" t="s">
        <v>191</v>
      </c>
      <c r="B48" t="s">
        <v>192</v>
      </c>
      <c r="C48" s="16">
        <v>0.51590741588888145</v>
      </c>
      <c r="D48" s="16">
        <v>0.66373377467456651</v>
      </c>
      <c r="E48" s="16">
        <v>0.56139509184012748</v>
      </c>
      <c r="F48" s="16">
        <v>0.73450474915805108</v>
      </c>
      <c r="G48" s="16">
        <v>0.40063013196189468</v>
      </c>
      <c r="H48" s="16">
        <v>0.22489470513136431</v>
      </c>
      <c r="I48" s="16">
        <v>0.20811761100785278</v>
      </c>
    </row>
    <row r="49" spans="1:9" x14ac:dyDescent="0.3">
      <c r="A49" t="s">
        <v>292</v>
      </c>
      <c r="B49" t="s">
        <v>293</v>
      </c>
      <c r="C49" s="16">
        <v>0</v>
      </c>
      <c r="D49" s="16">
        <v>1.1206679000779911E-5</v>
      </c>
      <c r="E49" s="16">
        <v>0</v>
      </c>
      <c r="F49" s="16">
        <v>0</v>
      </c>
      <c r="G49" s="16">
        <v>0</v>
      </c>
      <c r="H49" s="16">
        <v>5.4352246893913302E-6</v>
      </c>
      <c r="I49" s="16">
        <v>5.4277410252386276E-6</v>
      </c>
    </row>
    <row r="50" spans="1:9" x14ac:dyDescent="0.3">
      <c r="A50" t="s">
        <v>278</v>
      </c>
      <c r="B50" t="s">
        <v>279</v>
      </c>
      <c r="C50" s="16">
        <v>3.4039360733997544E-4</v>
      </c>
      <c r="D50" s="16">
        <v>1.1697531541014071E-2</v>
      </c>
      <c r="E50" s="16">
        <v>4.8596070187359314E-3</v>
      </c>
      <c r="F50" s="16">
        <v>1.3665693170130595E-2</v>
      </c>
      <c r="G50" s="16">
        <v>1.7510127761570817E-2</v>
      </c>
      <c r="H50" s="16">
        <v>7.3516849148707137E-3</v>
      </c>
      <c r="I50" s="16">
        <v>7.1733025389553702E-3</v>
      </c>
    </row>
    <row r="51" spans="1:9" x14ac:dyDescent="0.3">
      <c r="A51" t="s">
        <v>294</v>
      </c>
      <c r="B51" t="s">
        <v>295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1.3479357229690501E-3</v>
      </c>
      <c r="I51" s="16">
        <v>1.946387931650572E-3</v>
      </c>
    </row>
    <row r="52" spans="1:9" x14ac:dyDescent="0.3">
      <c r="A52" t="s">
        <v>280</v>
      </c>
      <c r="B52" t="s">
        <v>281</v>
      </c>
      <c r="C52" s="16">
        <v>0</v>
      </c>
      <c r="D52" s="16">
        <v>0</v>
      </c>
      <c r="E52" s="16">
        <v>0</v>
      </c>
      <c r="F52" s="16">
        <v>1.6725309852477065E-2</v>
      </c>
      <c r="G52" s="16">
        <v>1.0793609512407024E-2</v>
      </c>
      <c r="H52" s="16">
        <v>3.0437258260591449E-3</v>
      </c>
      <c r="I52" s="16">
        <v>2.0305179175417708E-2</v>
      </c>
    </row>
    <row r="53" spans="1:9" x14ac:dyDescent="0.3">
      <c r="A53" t="s">
        <v>1799</v>
      </c>
      <c r="B53" t="s">
        <v>1800</v>
      </c>
      <c r="C53" s="16">
        <v>0</v>
      </c>
      <c r="D53" s="16">
        <v>1.1206679000779911E-2</v>
      </c>
      <c r="E53" s="16">
        <v>3.4410667178666476E-2</v>
      </c>
      <c r="F53" s="16">
        <v>4.9297293279847734E-2</v>
      </c>
      <c r="G53" s="16">
        <v>2.2254864974035104E-3</v>
      </c>
      <c r="H53" s="16">
        <v>0</v>
      </c>
      <c r="I53" s="16">
        <v>0</v>
      </c>
    </row>
    <row r="54" spans="1:9" x14ac:dyDescent="0.3">
      <c r="A54" t="s">
        <v>282</v>
      </c>
      <c r="B54" t="s">
        <v>283</v>
      </c>
      <c r="C54" s="16">
        <v>0</v>
      </c>
      <c r="D54" s="16">
        <v>0</v>
      </c>
      <c r="E54" s="16">
        <v>0</v>
      </c>
      <c r="F54" s="16">
        <v>2.2300413136636086E-2</v>
      </c>
      <c r="G54" s="16">
        <v>4.7736685369305296E-2</v>
      </c>
      <c r="H54" s="16">
        <v>0.13519143074416845</v>
      </c>
      <c r="I54" s="16">
        <v>6.9301397410246796E-2</v>
      </c>
    </row>
    <row r="55" spans="1:9" x14ac:dyDescent="0.3">
      <c r="A55" t="s">
        <v>1803</v>
      </c>
      <c r="B55" t="s">
        <v>1804</v>
      </c>
      <c r="C55" s="16">
        <v>0</v>
      </c>
      <c r="D55" s="16">
        <v>0</v>
      </c>
      <c r="E55" s="16">
        <v>0</v>
      </c>
      <c r="F55" s="16">
        <v>1.1150206568318044E-6</v>
      </c>
      <c r="G55" s="16">
        <v>1.1127432487017551E-6</v>
      </c>
      <c r="H55" s="16">
        <v>0</v>
      </c>
      <c r="I55" s="16">
        <v>0</v>
      </c>
    </row>
    <row r="56" spans="1:9" x14ac:dyDescent="0.3">
      <c r="A56" t="s">
        <v>284</v>
      </c>
      <c r="B56" t="s">
        <v>285</v>
      </c>
      <c r="C56" s="16">
        <v>0</v>
      </c>
      <c r="D56" s="16">
        <v>0</v>
      </c>
      <c r="E56" s="16">
        <v>0</v>
      </c>
      <c r="F56" s="16">
        <v>0</v>
      </c>
      <c r="G56" s="16">
        <v>2.3478882547607033E-4</v>
      </c>
      <c r="H56" s="16">
        <v>8.6093959079958679E-4</v>
      </c>
      <c r="I56" s="16">
        <v>3.2436180366826038E-3</v>
      </c>
    </row>
    <row r="57" spans="1:9" x14ac:dyDescent="0.3">
      <c r="A57" t="s">
        <v>1822</v>
      </c>
      <c r="B57" t="s">
        <v>1823</v>
      </c>
      <c r="C57" s="16">
        <v>2.7987918825731313E-4</v>
      </c>
      <c r="D57" s="16">
        <v>6.5372294171216151E-4</v>
      </c>
      <c r="E57" s="16">
        <v>0</v>
      </c>
      <c r="F57" s="16">
        <v>2.1680957216173972E-4</v>
      </c>
      <c r="G57" s="16">
        <v>0</v>
      </c>
      <c r="H57" s="16">
        <v>0</v>
      </c>
      <c r="I57" s="16">
        <v>0</v>
      </c>
    </row>
    <row r="58" spans="1:9" x14ac:dyDescent="0.3">
      <c r="A58" t="s">
        <v>1828</v>
      </c>
      <c r="B58" t="s">
        <v>1829</v>
      </c>
      <c r="C58" s="16">
        <v>4.8108963170716528E-4</v>
      </c>
      <c r="D58" s="16">
        <v>3.636567335753081E-4</v>
      </c>
      <c r="E58" s="16">
        <v>0</v>
      </c>
      <c r="F58" s="16">
        <v>1.6725309852477067E-6</v>
      </c>
      <c r="G58" s="16">
        <v>5.5637162435087754E-7</v>
      </c>
      <c r="H58" s="16">
        <v>0</v>
      </c>
      <c r="I58" s="16">
        <v>5.4277410252386276E-7</v>
      </c>
    </row>
    <row r="59" spans="1:9" x14ac:dyDescent="0.3">
      <c r="A59" t="s">
        <v>252</v>
      </c>
      <c r="B59" t="s">
        <v>253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1.5218629130295725E-5</v>
      </c>
      <c r="I59" s="16">
        <v>4.6859497517893487E-5</v>
      </c>
    </row>
    <row r="60" spans="1:9" x14ac:dyDescent="0.3">
      <c r="A60" t="s">
        <v>258</v>
      </c>
      <c r="B60" t="s">
        <v>259</v>
      </c>
      <c r="C60" s="16">
        <v>0</v>
      </c>
      <c r="D60" s="16">
        <v>0</v>
      </c>
      <c r="E60" s="16">
        <v>7.8236543539906894E-4</v>
      </c>
      <c r="F60" s="16">
        <v>1.126914210504677E-3</v>
      </c>
      <c r="G60" s="16">
        <v>8.2713914820163794E-6</v>
      </c>
      <c r="H60" s="16">
        <v>4.6453053678664572E-5</v>
      </c>
      <c r="I60" s="16">
        <v>1.8020100203792243E-4</v>
      </c>
    </row>
    <row r="61" spans="1:9" x14ac:dyDescent="0.3">
      <c r="A61" t="s">
        <v>227</v>
      </c>
      <c r="B61" t="s">
        <v>228</v>
      </c>
      <c r="C61" s="16">
        <v>0</v>
      </c>
      <c r="D61" s="16">
        <v>0</v>
      </c>
      <c r="E61" s="16">
        <v>0</v>
      </c>
      <c r="F61" s="16">
        <v>1.9512861494556577E-4</v>
      </c>
      <c r="G61" s="16">
        <v>0.19828634958135594</v>
      </c>
      <c r="H61" s="16">
        <v>0.94259889570322419</v>
      </c>
      <c r="I61" s="16">
        <v>3.6569097585553823E-2</v>
      </c>
    </row>
    <row r="62" spans="1:9" x14ac:dyDescent="0.3">
      <c r="A62" s="13" t="s">
        <v>1969</v>
      </c>
      <c r="B62" s="10"/>
      <c r="C62" s="11">
        <v>8.4647522649933045</v>
      </c>
      <c r="D62" s="11">
        <v>9.3513073109487834</v>
      </c>
      <c r="E62" s="11">
        <v>11.943456293717281</v>
      </c>
      <c r="F62" s="11">
        <v>12.291390039033299</v>
      </c>
      <c r="G62" s="11">
        <v>9.9539668138769688</v>
      </c>
      <c r="H62" s="11">
        <v>11.582954705308897</v>
      </c>
      <c r="I62" s="11">
        <f>SUM(I3:I61)</f>
        <v>21.736489650623117</v>
      </c>
    </row>
  </sheetData>
  <mergeCells count="3">
    <mergeCell ref="A1:A2"/>
    <mergeCell ref="B1:B2"/>
    <mergeCell ref="C1:I1"/>
  </mergeCells>
  <conditionalFormatting sqref="C3:I61">
    <cfRule type="cellIs" dxfId="21" priority="1" operator="equal">
      <formula>0</formula>
    </cfRule>
    <cfRule type="cellIs" dxfId="20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DE6D-F332-4807-9CF4-E2F413244D39}">
  <dimension ref="A1:I15"/>
  <sheetViews>
    <sheetView workbookViewId="0">
      <selection activeCell="K10" sqref="K10"/>
    </sheetView>
  </sheetViews>
  <sheetFormatPr defaultRowHeight="16.5" x14ac:dyDescent="0.3"/>
  <sheetData>
    <row r="1" spans="1:9" x14ac:dyDescent="0.3">
      <c r="A1" s="40" t="s">
        <v>296</v>
      </c>
      <c r="B1" s="40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1"/>
      <c r="B2" s="41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t="s">
        <v>96</v>
      </c>
      <c r="B3" t="s">
        <v>97</v>
      </c>
      <c r="C3" s="16">
        <v>0.72619296092873298</v>
      </c>
      <c r="D3" s="16">
        <v>0.27662431965377121</v>
      </c>
      <c r="E3" s="16">
        <v>0.20837521006418802</v>
      </c>
      <c r="F3" s="16">
        <v>0.24144582968325437</v>
      </c>
      <c r="G3" s="16">
        <v>0.20003785381911451</v>
      </c>
      <c r="H3" s="16">
        <v>2.6679706258658911E-2</v>
      </c>
      <c r="I3" s="16">
        <v>0.16974445895280021</v>
      </c>
    </row>
    <row r="4" spans="1:9" x14ac:dyDescent="0.3">
      <c r="A4" t="s">
        <v>46</v>
      </c>
      <c r="B4" t="s">
        <v>47</v>
      </c>
      <c r="C4" s="16">
        <v>0.19129812882990935</v>
      </c>
      <c r="D4" s="16">
        <v>0.15248380813433282</v>
      </c>
      <c r="E4" s="16">
        <v>0.18977863492275465</v>
      </c>
      <c r="F4" s="16">
        <v>0.28336204348247618</v>
      </c>
      <c r="G4" s="16">
        <v>0.32062992261480783</v>
      </c>
      <c r="H4" s="16">
        <v>0.27394262748960857</v>
      </c>
      <c r="I4" s="16">
        <v>0.38358000102238066</v>
      </c>
    </row>
    <row r="5" spans="1:9" x14ac:dyDescent="0.3">
      <c r="A5" t="s">
        <v>223</v>
      </c>
      <c r="B5" t="s">
        <v>224</v>
      </c>
      <c r="C5" s="16">
        <v>1.9043131255075292E-2</v>
      </c>
      <c r="D5" s="16">
        <v>4.1856946067912966E-2</v>
      </c>
      <c r="E5" s="16">
        <v>1.9149325418815307E-2</v>
      </c>
      <c r="F5" s="16">
        <v>0</v>
      </c>
      <c r="G5" s="16">
        <v>2.017774424312516E-2</v>
      </c>
      <c r="H5" s="16">
        <v>3.7992220578845402E-2</v>
      </c>
      <c r="I5" s="16">
        <v>4.9428628269839771E-2</v>
      </c>
    </row>
    <row r="6" spans="1:9" x14ac:dyDescent="0.3">
      <c r="A6" t="s">
        <v>1906</v>
      </c>
      <c r="B6" t="s">
        <v>1907</v>
      </c>
      <c r="C6" s="16">
        <v>5.6732267889995907E-6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1:9" x14ac:dyDescent="0.3">
      <c r="A7" t="s">
        <v>201</v>
      </c>
      <c r="B7" t="s">
        <v>202</v>
      </c>
      <c r="C7" s="16">
        <v>0</v>
      </c>
      <c r="D7" s="16">
        <v>0</v>
      </c>
      <c r="E7" s="16">
        <v>0</v>
      </c>
      <c r="F7" s="16">
        <v>1.1150206568318044E-5</v>
      </c>
      <c r="G7" s="16">
        <v>0</v>
      </c>
      <c r="H7" s="16">
        <v>3.6234831262608869E-8</v>
      </c>
      <c r="I7" s="16">
        <v>0</v>
      </c>
    </row>
    <row r="8" spans="1:9" x14ac:dyDescent="0.3">
      <c r="A8" t="s">
        <v>102</v>
      </c>
      <c r="B8" t="s">
        <v>103</v>
      </c>
      <c r="C8" s="16">
        <v>4.3065726784445237E-2</v>
      </c>
      <c r="D8" s="16">
        <v>1.2993023633504229E-2</v>
      </c>
      <c r="E8" s="16">
        <v>6.3275381737269475E-3</v>
      </c>
      <c r="F8" s="16">
        <v>1.507433593326144E-2</v>
      </c>
      <c r="G8" s="16">
        <v>1.7296812408031919E-2</v>
      </c>
      <c r="H8" s="16">
        <v>2.7915314004713873E-3</v>
      </c>
      <c r="I8" s="16">
        <v>1.47980580407673E-2</v>
      </c>
    </row>
    <row r="9" spans="1:9" x14ac:dyDescent="0.3">
      <c r="A9" t="s">
        <v>1922</v>
      </c>
      <c r="B9" t="s">
        <v>1923</v>
      </c>
      <c r="C9" s="16">
        <v>4.8411535266129839E-6</v>
      </c>
      <c r="D9" s="16">
        <v>2.8676023783162332E-4</v>
      </c>
      <c r="E9" s="16">
        <v>0</v>
      </c>
      <c r="F9" s="16">
        <v>3.159225194356779E-4</v>
      </c>
      <c r="G9" s="16">
        <v>0</v>
      </c>
      <c r="H9" s="16">
        <v>0</v>
      </c>
      <c r="I9" s="16">
        <v>0</v>
      </c>
    </row>
    <row r="10" spans="1:9" x14ac:dyDescent="0.3">
      <c r="A10" t="s">
        <v>1926</v>
      </c>
      <c r="B10" t="s">
        <v>1927</v>
      </c>
      <c r="C10" s="16">
        <v>0.47938804188558465</v>
      </c>
      <c r="D10" s="16">
        <v>0</v>
      </c>
      <c r="E10" s="16">
        <v>1.1801299575551353E-3</v>
      </c>
      <c r="F10" s="16">
        <v>0</v>
      </c>
      <c r="G10" s="16">
        <v>6.1819069372319736E-5</v>
      </c>
      <c r="H10" s="16">
        <v>0</v>
      </c>
      <c r="I10" s="16">
        <v>6.0308233613762534E-4</v>
      </c>
    </row>
    <row r="11" spans="1:9" x14ac:dyDescent="0.3">
      <c r="A11" t="s">
        <v>159</v>
      </c>
      <c r="B11" t="s">
        <v>160</v>
      </c>
      <c r="C11" s="16">
        <v>0</v>
      </c>
      <c r="D11" s="16">
        <v>3.2019082859371175E-4</v>
      </c>
      <c r="E11" s="16">
        <v>7.9833207693782535E-5</v>
      </c>
      <c r="F11" s="16">
        <v>7.964433263084317E-5</v>
      </c>
      <c r="G11" s="16">
        <v>7.9481660621553928E-5</v>
      </c>
      <c r="H11" s="16">
        <v>7.764606699130471E-5</v>
      </c>
      <c r="I11" s="16">
        <v>1.5507831500681792E-4</v>
      </c>
    </row>
    <row r="12" spans="1:9" x14ac:dyDescent="0.3">
      <c r="A12" t="s">
        <v>239</v>
      </c>
      <c r="B12" t="s">
        <v>240</v>
      </c>
      <c r="C12" s="16">
        <v>6.4836877588566737E-8</v>
      </c>
      <c r="D12" s="16">
        <v>6.403816571874234E-8</v>
      </c>
      <c r="E12" s="16">
        <v>7.0253222770528639E-7</v>
      </c>
      <c r="F12" s="16">
        <v>0</v>
      </c>
      <c r="G12" s="16">
        <v>6.3585328497243143E-8</v>
      </c>
      <c r="H12" s="16">
        <v>1.5535425083620247E-4</v>
      </c>
      <c r="I12" s="16">
        <v>5.8309446442563536E-4</v>
      </c>
    </row>
    <row r="13" spans="1:9" x14ac:dyDescent="0.3">
      <c r="A13" t="s">
        <v>290</v>
      </c>
      <c r="B13" t="s">
        <v>291</v>
      </c>
      <c r="C13" s="16">
        <v>0</v>
      </c>
      <c r="D13" s="16">
        <v>1.2151402040545657E-3</v>
      </c>
      <c r="E13" s="16">
        <v>1.2126664248685568E-3</v>
      </c>
      <c r="F13" s="16">
        <v>1.3714754079031193E-3</v>
      </c>
      <c r="G13" s="16">
        <v>0</v>
      </c>
      <c r="H13" s="16">
        <v>6.2157229547879251E-4</v>
      </c>
      <c r="I13" s="16">
        <v>2.4631088772532892E-4</v>
      </c>
    </row>
    <row r="14" spans="1:9" x14ac:dyDescent="0.3">
      <c r="A14" t="s">
        <v>1950</v>
      </c>
      <c r="B14" t="s">
        <v>1951</v>
      </c>
      <c r="C14" s="16">
        <v>0</v>
      </c>
      <c r="D14" s="16">
        <v>0</v>
      </c>
      <c r="E14" s="16">
        <v>8.3824868078471669E-7</v>
      </c>
      <c r="F14" s="16">
        <v>0</v>
      </c>
      <c r="G14" s="16">
        <v>2.5036723095789492E-6</v>
      </c>
      <c r="H14" s="16">
        <v>0</v>
      </c>
      <c r="I14" s="16">
        <v>0</v>
      </c>
    </row>
    <row r="15" spans="1:9" x14ac:dyDescent="0.3">
      <c r="A15" s="13" t="s">
        <v>1969</v>
      </c>
      <c r="B15" s="10"/>
      <c r="C15" s="11">
        <v>1.4589985689009408</v>
      </c>
      <c r="D15" s="11">
        <v>0.48578025279816683</v>
      </c>
      <c r="E15" s="11">
        <v>0.42610487895051091</v>
      </c>
      <c r="F15" s="11">
        <v>0.54166040156552997</v>
      </c>
      <c r="G15" s="11">
        <v>0.55828620107271132</v>
      </c>
      <c r="H15" s="11">
        <v>0.34226069457572172</v>
      </c>
      <c r="I15" s="11">
        <f>SUM(I3:I14)</f>
        <v>0.61913871228908324</v>
      </c>
    </row>
  </sheetData>
  <mergeCells count="3">
    <mergeCell ref="A1:A2"/>
    <mergeCell ref="B1:B2"/>
    <mergeCell ref="C1:I1"/>
  </mergeCells>
  <conditionalFormatting sqref="C3:I14">
    <cfRule type="cellIs" dxfId="19" priority="1" operator="equal">
      <formula>0</formula>
    </cfRule>
    <cfRule type="cellIs" dxfId="18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CF5C-9926-4F29-8B97-192F12C637E1}">
  <dimension ref="A1:I87"/>
  <sheetViews>
    <sheetView topLeftCell="A22" workbookViewId="0">
      <selection activeCell="I20" sqref="I20"/>
    </sheetView>
  </sheetViews>
  <sheetFormatPr defaultRowHeight="16.5" x14ac:dyDescent="0.3"/>
  <cols>
    <col min="3" max="8" width="9.25" bestFit="1" customWidth="1"/>
  </cols>
  <sheetData>
    <row r="1" spans="1:9" x14ac:dyDescent="0.3">
      <c r="A1" s="43" t="s">
        <v>2073</v>
      </c>
      <c r="B1" s="44"/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5"/>
      <c r="B2" s="45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s="2" t="s">
        <v>2022</v>
      </c>
      <c r="B3" s="2"/>
      <c r="C3" s="28">
        <v>19.041787077790932</v>
      </c>
      <c r="D3" s="28">
        <v>16.626960251985828</v>
      </c>
      <c r="E3" s="28">
        <v>15.357620479755253</v>
      </c>
      <c r="F3" s="28">
        <v>13.008306859410849</v>
      </c>
      <c r="G3" s="28">
        <v>9.9748867128563852</v>
      </c>
      <c r="H3" s="28">
        <v>10.416057551460673</v>
      </c>
      <c r="I3" s="28">
        <v>14.072385371821039</v>
      </c>
    </row>
    <row r="4" spans="1:9" x14ac:dyDescent="0.3">
      <c r="A4" s="2" t="s">
        <v>2074</v>
      </c>
      <c r="B4" s="32" t="s">
        <v>2063</v>
      </c>
      <c r="C4" s="28">
        <v>0.24729059279482785</v>
      </c>
      <c r="D4" s="28">
        <v>0.10383683754869609</v>
      </c>
      <c r="E4" s="28">
        <v>9.8391404627760679E-2</v>
      </c>
      <c r="F4" s="28">
        <v>8.0165854340154288E-2</v>
      </c>
      <c r="G4" s="28">
        <v>6.6287206431737952E-2</v>
      </c>
      <c r="H4" s="28">
        <v>4.559410053307885E-2</v>
      </c>
      <c r="I4" s="28">
        <v>5.8960528532607463E-2</v>
      </c>
    </row>
    <row r="5" spans="1:9" x14ac:dyDescent="0.3">
      <c r="A5" s="14"/>
      <c r="B5" s="33" t="s">
        <v>59</v>
      </c>
      <c r="C5" s="29">
        <v>0.15349474520835643</v>
      </c>
      <c r="D5" s="29">
        <v>3.0045710316570426E-2</v>
      </c>
      <c r="E5" s="29">
        <v>3.3206019999510762E-2</v>
      </c>
      <c r="F5" s="29">
        <v>4.6103081215103266E-2</v>
      </c>
      <c r="G5" s="29">
        <v>2.7832243231875161E-2</v>
      </c>
      <c r="H5" s="29">
        <v>2.5825977399280588E-2</v>
      </c>
      <c r="I5" s="29">
        <v>2.9851279011789758E-2</v>
      </c>
    </row>
    <row r="6" spans="1:9" x14ac:dyDescent="0.3">
      <c r="A6" s="14"/>
      <c r="B6" s="33" t="s">
        <v>85</v>
      </c>
      <c r="C6" s="29">
        <v>3.4440566143404155E-2</v>
      </c>
      <c r="D6" s="29">
        <v>4.6429445426348956E-2</v>
      </c>
      <c r="E6" s="29">
        <v>3.6499421450695319E-2</v>
      </c>
      <c r="F6" s="29">
        <v>2.1875937161698632E-2</v>
      </c>
      <c r="G6" s="29">
        <v>2.999552738167624E-2</v>
      </c>
      <c r="H6" s="29">
        <v>1.0247790038365991E-2</v>
      </c>
      <c r="I6" s="29">
        <v>1.6189479957386652E-2</v>
      </c>
    </row>
    <row r="7" spans="1:9" x14ac:dyDescent="0.3">
      <c r="A7" s="14"/>
      <c r="B7" s="33" t="s">
        <v>109</v>
      </c>
      <c r="C7" s="29">
        <v>1.1070507826982242E-2</v>
      </c>
      <c r="D7" s="29">
        <v>1.2236376684069071E-2</v>
      </c>
      <c r="E7" s="29">
        <v>1.1480029902454007E-2</v>
      </c>
      <c r="F7" s="29">
        <v>1.2119531192657159E-2</v>
      </c>
      <c r="G7" s="29">
        <v>8.4029455525941443E-3</v>
      </c>
      <c r="H7" s="29">
        <v>9.1886187444364855E-3</v>
      </c>
      <c r="I7" s="29">
        <v>9.5637972875260088E-3</v>
      </c>
    </row>
    <row r="8" spans="1:9" x14ac:dyDescent="0.3">
      <c r="A8" s="14"/>
      <c r="B8" s="33" t="s">
        <v>133</v>
      </c>
      <c r="C8" s="29">
        <v>2.7395742010422405E-4</v>
      </c>
      <c r="D8" s="29">
        <v>4.7108075656849841E-4</v>
      </c>
      <c r="E8" s="29">
        <v>4.266659174124977E-4</v>
      </c>
      <c r="F8" s="29">
        <v>6.7304770695237871E-5</v>
      </c>
      <c r="G8" s="29">
        <v>1.9139183877670219E-5</v>
      </c>
      <c r="H8" s="29">
        <v>3.3864038017141057E-5</v>
      </c>
      <c r="I8" s="29">
        <v>0</v>
      </c>
    </row>
    <row r="9" spans="1:9" x14ac:dyDescent="0.3">
      <c r="A9" s="14"/>
      <c r="B9" s="33" t="s">
        <v>232</v>
      </c>
      <c r="C9" s="29">
        <v>3.2904715376197623E-2</v>
      </c>
      <c r="D9" s="29">
        <v>1.0801370776918371E-2</v>
      </c>
      <c r="E9" s="29">
        <v>1.5196144640234582E-2</v>
      </c>
      <c r="F9" s="29">
        <v>0</v>
      </c>
      <c r="G9" s="29">
        <v>3.7091441623391835E-5</v>
      </c>
      <c r="H9" s="29">
        <v>1.8117415631304436E-4</v>
      </c>
      <c r="I9" s="29">
        <v>3.3559722759050436E-3</v>
      </c>
    </row>
    <row r="10" spans="1:9" x14ac:dyDescent="0.3">
      <c r="A10" s="14"/>
      <c r="B10" s="33" t="s">
        <v>247</v>
      </c>
      <c r="C10" s="29">
        <v>1.5106100819783162E-2</v>
      </c>
      <c r="D10" s="29">
        <v>3.8528535882207692E-3</v>
      </c>
      <c r="E10" s="29">
        <v>1.5831227174534991E-3</v>
      </c>
      <c r="F10" s="29">
        <v>0</v>
      </c>
      <c r="G10" s="29">
        <v>2.5964009136374287E-7</v>
      </c>
      <c r="H10" s="29">
        <v>1.1667615666560054E-4</v>
      </c>
      <c r="I10" s="29">
        <v>0</v>
      </c>
    </row>
    <row r="11" spans="1:9" x14ac:dyDescent="0.3">
      <c r="A11" s="2" t="s">
        <v>2074</v>
      </c>
      <c r="B11" s="32" t="s">
        <v>2075</v>
      </c>
      <c r="C11" s="28">
        <v>0.73177307115536905</v>
      </c>
      <c r="D11" s="28">
        <v>0.85066764292579922</v>
      </c>
      <c r="E11" s="28">
        <v>0.36324545389985063</v>
      </c>
      <c r="F11" s="28">
        <v>0.54885261537191254</v>
      </c>
      <c r="G11" s="28">
        <v>0.50767705250164818</v>
      </c>
      <c r="H11" s="28">
        <v>0.36793707417776639</v>
      </c>
      <c r="I11" s="28">
        <v>0.45747878063454533</v>
      </c>
    </row>
    <row r="12" spans="1:9" x14ac:dyDescent="0.3">
      <c r="A12" s="14"/>
      <c r="B12" s="33" t="s">
        <v>49</v>
      </c>
      <c r="C12" s="29">
        <v>0.73177307115536905</v>
      </c>
      <c r="D12" s="29">
        <v>0.85066764292579922</v>
      </c>
      <c r="E12" s="29">
        <v>0.36217249558844622</v>
      </c>
      <c r="F12" s="29">
        <v>0.54812278366925904</v>
      </c>
      <c r="G12" s="29">
        <v>0.50767705250164818</v>
      </c>
      <c r="H12" s="29">
        <v>0.36675120697280827</v>
      </c>
      <c r="I12" s="29">
        <v>0.45747878063454533</v>
      </c>
    </row>
    <row r="13" spans="1:9" x14ac:dyDescent="0.3">
      <c r="A13" s="14"/>
      <c r="B13" s="33" t="s">
        <v>257</v>
      </c>
      <c r="C13" s="29">
        <v>0</v>
      </c>
      <c r="D13" s="29">
        <v>0</v>
      </c>
      <c r="E13" s="29">
        <v>1.0729583114044373E-3</v>
      </c>
      <c r="F13" s="29">
        <v>7.2983170265354474E-4</v>
      </c>
      <c r="G13" s="29">
        <v>0</v>
      </c>
      <c r="H13" s="29">
        <v>1.1858672049581084E-3</v>
      </c>
      <c r="I13" s="29">
        <v>0</v>
      </c>
    </row>
    <row r="14" spans="1:9" x14ac:dyDescent="0.3">
      <c r="A14" s="2" t="s">
        <v>2074</v>
      </c>
      <c r="B14" s="32" t="s">
        <v>2076</v>
      </c>
      <c r="C14" s="28">
        <v>6.597668378172028E-2</v>
      </c>
      <c r="D14" s="28">
        <v>9.3787566550727827E-2</v>
      </c>
      <c r="E14" s="28">
        <v>0.10149501056130003</v>
      </c>
      <c r="F14" s="28">
        <v>7.6694698134832165E-2</v>
      </c>
      <c r="G14" s="28">
        <v>8.2479730276090846E-2</v>
      </c>
      <c r="H14" s="28">
        <v>8.9494945244420782E-2</v>
      </c>
      <c r="I14" s="28">
        <v>7.4249026095392107E-2</v>
      </c>
    </row>
    <row r="15" spans="1:9" x14ac:dyDescent="0.3">
      <c r="A15" s="14"/>
      <c r="B15" s="33" t="s">
        <v>43</v>
      </c>
      <c r="C15" s="29">
        <v>4.3863920797165015E-2</v>
      </c>
      <c r="D15" s="29">
        <v>8.1252942782851334E-2</v>
      </c>
      <c r="E15" s="29">
        <v>8.4749220421896684E-2</v>
      </c>
      <c r="F15" s="29">
        <v>6.3019053405339351E-2</v>
      </c>
      <c r="G15" s="29">
        <v>6.6181090908206924E-2</v>
      </c>
      <c r="H15" s="29">
        <v>8.0354156477250943E-2</v>
      </c>
      <c r="I15" s="29">
        <v>6.0232878475862138E-2</v>
      </c>
    </row>
    <row r="16" spans="1:9" x14ac:dyDescent="0.3">
      <c r="A16" s="14"/>
      <c r="B16" s="33" t="s">
        <v>178</v>
      </c>
      <c r="C16" s="29">
        <v>1.3858369292608566E-2</v>
      </c>
      <c r="D16" s="29">
        <v>8.0311544391189153E-3</v>
      </c>
      <c r="E16" s="29">
        <v>1.0963696656713314E-2</v>
      </c>
      <c r="F16" s="29">
        <v>8.9122857753461578E-3</v>
      </c>
      <c r="G16" s="29">
        <v>9.7842401115096622E-3</v>
      </c>
      <c r="H16" s="29">
        <v>7.4849566242545891E-3</v>
      </c>
      <c r="I16" s="29">
        <v>1.0847340438939397E-2</v>
      </c>
    </row>
    <row r="17" spans="1:9" x14ac:dyDescent="0.3">
      <c r="A17" s="14"/>
      <c r="B17" s="33" t="s">
        <v>188</v>
      </c>
      <c r="C17" s="29">
        <v>6.6959582930085099E-3</v>
      </c>
      <c r="D17" s="29">
        <v>2.2132910859565306E-3</v>
      </c>
      <c r="E17" s="29">
        <v>3.1991388347179473E-3</v>
      </c>
      <c r="F17" s="29">
        <v>3.4787622390883535E-3</v>
      </c>
      <c r="G17" s="29">
        <v>2.3388240337139871E-3</v>
      </c>
      <c r="H17" s="29">
        <v>1.6558321429152531E-3</v>
      </c>
      <c r="I17" s="29">
        <v>1.722706200882967E-3</v>
      </c>
    </row>
    <row r="18" spans="1:9" x14ac:dyDescent="0.3">
      <c r="A18" s="14"/>
      <c r="B18" s="33" t="s">
        <v>808</v>
      </c>
      <c r="C18" s="29">
        <v>1.5584353989381875E-3</v>
      </c>
      <c r="D18" s="29">
        <v>1.5658532233839731E-3</v>
      </c>
      <c r="E18" s="29">
        <v>1.8541129431534839E-3</v>
      </c>
      <c r="F18" s="29">
        <v>1.284596715058308E-3</v>
      </c>
      <c r="G18" s="29">
        <v>3.660461645208482E-3</v>
      </c>
      <c r="H18" s="29">
        <v>0</v>
      </c>
      <c r="I18" s="29">
        <v>1.3919441859224461E-3</v>
      </c>
    </row>
    <row r="19" spans="1:9" x14ac:dyDescent="0.3">
      <c r="A19" s="14"/>
      <c r="B19" s="33" t="s">
        <v>138</v>
      </c>
      <c r="C19" s="29">
        <v>0</v>
      </c>
      <c r="D19" s="29">
        <v>7.2432501941707488E-4</v>
      </c>
      <c r="E19" s="29">
        <v>7.2884170481859285E-4</v>
      </c>
      <c r="F19" s="29">
        <v>0</v>
      </c>
      <c r="G19" s="29">
        <v>5.1511357745179134E-4</v>
      </c>
      <c r="H19" s="29">
        <v>0</v>
      </c>
      <c r="I19" s="29">
        <v>5.4156793785158753E-5</v>
      </c>
    </row>
    <row r="20" spans="1:9" x14ac:dyDescent="0.3">
      <c r="A20" s="2" t="s">
        <v>2074</v>
      </c>
      <c r="B20" s="32" t="s">
        <v>2077</v>
      </c>
      <c r="C20" s="28">
        <v>1.3794104825592766</v>
      </c>
      <c r="D20" s="28">
        <v>1.4778714658911305</v>
      </c>
      <c r="E20" s="28">
        <v>1.0453920852066978</v>
      </c>
      <c r="F20" s="28">
        <v>1.1924936625889775</v>
      </c>
      <c r="G20" s="28">
        <v>1.4697575103022253</v>
      </c>
      <c r="H20" s="28">
        <v>0.6844397417639273</v>
      </c>
      <c r="I20" s="28">
        <v>1.1687672350701885</v>
      </c>
    </row>
    <row r="21" spans="1:9" x14ac:dyDescent="0.3">
      <c r="A21" s="14"/>
      <c r="B21" s="33" t="s">
        <v>77</v>
      </c>
      <c r="C21" s="29">
        <v>0.84383014240486331</v>
      </c>
      <c r="D21" s="29">
        <v>0.84418545698036995</v>
      </c>
      <c r="E21" s="29">
        <v>0.58389979012463533</v>
      </c>
      <c r="F21" s="29">
        <v>0.66852302392191754</v>
      </c>
      <c r="G21" s="29">
        <v>0.93650944573514605</v>
      </c>
      <c r="H21" s="29">
        <v>0.34940643872679361</v>
      </c>
      <c r="I21" s="29">
        <v>0.74591032580509919</v>
      </c>
    </row>
    <row r="22" spans="1:9" x14ac:dyDescent="0.3">
      <c r="A22" s="14"/>
      <c r="B22" s="33" t="s">
        <v>89</v>
      </c>
      <c r="C22" s="29">
        <v>0.22397054682537357</v>
      </c>
      <c r="D22" s="29">
        <v>0.26222850620227717</v>
      </c>
      <c r="E22" s="29">
        <v>0.21398626045587629</v>
      </c>
      <c r="F22" s="29">
        <v>0.25444616524921665</v>
      </c>
      <c r="G22" s="29">
        <v>0.2868080268761431</v>
      </c>
      <c r="H22" s="29">
        <v>0.16728111809310575</v>
      </c>
      <c r="I22" s="29">
        <v>0.26999543877129384</v>
      </c>
    </row>
    <row r="23" spans="1:9" x14ac:dyDescent="0.3">
      <c r="A23" s="14"/>
      <c r="B23" s="33" t="s">
        <v>95</v>
      </c>
      <c r="C23" s="29">
        <v>0.20444222860813235</v>
      </c>
      <c r="D23" s="29">
        <v>0.33292515582609167</v>
      </c>
      <c r="E23" s="29">
        <v>0.13785192042238772</v>
      </c>
      <c r="F23" s="29">
        <v>0.19190744415916278</v>
      </c>
      <c r="G23" s="29">
        <v>0.22259192308891165</v>
      </c>
      <c r="H23" s="29">
        <v>0.15188433437576884</v>
      </c>
      <c r="I23" s="29">
        <v>0.14679627143925938</v>
      </c>
    </row>
    <row r="24" spans="1:9" x14ac:dyDescent="0.3">
      <c r="A24" s="14"/>
      <c r="B24" s="33" t="s">
        <v>1659</v>
      </c>
      <c r="C24" s="29">
        <v>9.6585740544919869E-3</v>
      </c>
      <c r="D24" s="29">
        <v>1.7445157033539067E-2</v>
      </c>
      <c r="E24" s="29">
        <v>1.718130379381741E-2</v>
      </c>
      <c r="F24" s="29">
        <v>2.2955209017360565E-2</v>
      </c>
      <c r="G24" s="29">
        <v>1.1873248649459902E-2</v>
      </c>
      <c r="H24" s="29">
        <v>0</v>
      </c>
      <c r="I24" s="29">
        <v>0</v>
      </c>
    </row>
    <row r="25" spans="1:9" x14ac:dyDescent="0.3">
      <c r="A25" s="14"/>
      <c r="B25" s="33" t="s">
        <v>244</v>
      </c>
      <c r="C25" s="29">
        <v>1.5097086844060022E-2</v>
      </c>
      <c r="D25" s="29">
        <v>4.7167666727727002E-3</v>
      </c>
      <c r="E25" s="29">
        <v>2.3321941074277007E-2</v>
      </c>
      <c r="F25" s="29">
        <v>1.5208881759185812E-2</v>
      </c>
      <c r="G25" s="29">
        <v>1.360019526191034E-3</v>
      </c>
      <c r="H25" s="29">
        <v>2.4156554175072584E-6</v>
      </c>
      <c r="I25" s="29">
        <v>4.4591907934016014E-3</v>
      </c>
    </row>
    <row r="26" spans="1:9" x14ac:dyDescent="0.3">
      <c r="A26" s="14"/>
      <c r="B26" s="33" t="s">
        <v>251</v>
      </c>
      <c r="C26" s="29">
        <v>0</v>
      </c>
      <c r="D26" s="29">
        <v>0</v>
      </c>
      <c r="E26" s="29">
        <v>8.1442249089161119E-6</v>
      </c>
      <c r="F26" s="29">
        <v>1.4811796108217959E-2</v>
      </c>
      <c r="G26" s="29">
        <v>0</v>
      </c>
      <c r="H26" s="29">
        <v>9.061741429432342E-3</v>
      </c>
      <c r="I26" s="29">
        <v>0</v>
      </c>
    </row>
    <row r="27" spans="1:9" x14ac:dyDescent="0.3">
      <c r="A27" s="14"/>
      <c r="B27" s="33" t="s">
        <v>1651</v>
      </c>
      <c r="C27" s="29">
        <v>7.1185002242531992E-2</v>
      </c>
      <c r="D27" s="29">
        <v>7.6756412256175077E-3</v>
      </c>
      <c r="E27" s="29">
        <v>4.2235066642595645E-2</v>
      </c>
      <c r="F27" s="29">
        <v>1.1140914729511111E-2</v>
      </c>
      <c r="G27" s="29">
        <v>0</v>
      </c>
      <c r="H27" s="29">
        <v>0</v>
      </c>
      <c r="I27" s="29">
        <v>9.0462350420643802E-6</v>
      </c>
    </row>
    <row r="28" spans="1:9" x14ac:dyDescent="0.3">
      <c r="A28" s="14"/>
      <c r="B28" s="33" t="s">
        <v>170</v>
      </c>
      <c r="C28" s="29">
        <v>2.8586759431236822E-3</v>
      </c>
      <c r="D28" s="29">
        <v>8.6067294725989726E-3</v>
      </c>
      <c r="E28" s="29">
        <v>2.1673261150410648E-2</v>
      </c>
      <c r="F28" s="29">
        <v>7.7923838058611104E-3</v>
      </c>
      <c r="G28" s="29">
        <v>1.0156502183455898E-2</v>
      </c>
      <c r="H28" s="29">
        <v>6.3326406769952763E-3</v>
      </c>
      <c r="I28" s="29">
        <v>1.126557803905084E-3</v>
      </c>
    </row>
    <row r="29" spans="1:9" x14ac:dyDescent="0.3">
      <c r="A29" s="14"/>
      <c r="B29" s="33" t="s">
        <v>113</v>
      </c>
      <c r="C29" s="29">
        <v>8.0100559187541841E-3</v>
      </c>
      <c r="D29" s="29">
        <v>8.805247786327074E-5</v>
      </c>
      <c r="E29" s="29">
        <v>5.2343973177890087E-3</v>
      </c>
      <c r="F29" s="29">
        <v>5.7078438385437602E-3</v>
      </c>
      <c r="G29" s="29">
        <v>4.5834424291762765E-4</v>
      </c>
      <c r="H29" s="29">
        <v>4.7105280641391531E-4</v>
      </c>
      <c r="I29" s="29">
        <v>4.7040422218734773E-4</v>
      </c>
    </row>
    <row r="30" spans="1:9" x14ac:dyDescent="0.3">
      <c r="A30" s="14"/>
      <c r="B30" s="33" t="s">
        <v>1623</v>
      </c>
      <c r="C30" s="29">
        <v>1.7776110605532051E-5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</row>
    <row r="31" spans="1:9" x14ac:dyDescent="0.3">
      <c r="A31" s="14"/>
      <c r="B31" s="33" t="s">
        <v>1661</v>
      </c>
      <c r="C31" s="29">
        <v>1.8910755963331968E-4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</row>
    <row r="32" spans="1:9" x14ac:dyDescent="0.3">
      <c r="A32" s="14"/>
      <c r="B32" s="33" t="s">
        <v>1657</v>
      </c>
      <c r="C32" s="29">
        <v>1.5128604770665575E-4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</row>
    <row r="33" spans="1:9" x14ac:dyDescent="0.3">
      <c r="A33" s="2" t="s">
        <v>2074</v>
      </c>
      <c r="B33" s="32" t="s">
        <v>2078</v>
      </c>
      <c r="C33" s="28">
        <v>4.1603663119330328E-3</v>
      </c>
      <c r="D33" s="28">
        <v>2.4918050758234132E-3</v>
      </c>
      <c r="E33" s="28">
        <v>1.6526538435382237E-3</v>
      </c>
      <c r="F33" s="28">
        <v>1.5729224732373987E-3</v>
      </c>
      <c r="G33" s="28">
        <v>2.0696653511436407E-3</v>
      </c>
      <c r="H33" s="28">
        <v>3.1239859773058236E-3</v>
      </c>
      <c r="I33" s="28">
        <v>2.9679430700107336E-3</v>
      </c>
    </row>
    <row r="34" spans="1:9" x14ac:dyDescent="0.3">
      <c r="A34" s="14"/>
      <c r="B34" s="33" t="s">
        <v>156</v>
      </c>
      <c r="C34" s="29">
        <v>4.1603663119330328E-3</v>
      </c>
      <c r="D34" s="29">
        <v>2.4918050758234132E-3</v>
      </c>
      <c r="E34" s="29">
        <v>1.6526538435382237E-3</v>
      </c>
      <c r="F34" s="29">
        <v>1.5729224732373987E-3</v>
      </c>
      <c r="G34" s="29">
        <v>2.0696653511436407E-3</v>
      </c>
      <c r="H34" s="29">
        <v>3.1239859773058236E-3</v>
      </c>
      <c r="I34" s="29">
        <v>2.9679430700107336E-3</v>
      </c>
    </row>
    <row r="35" spans="1:9" x14ac:dyDescent="0.3">
      <c r="A35" s="2" t="s">
        <v>2074</v>
      </c>
      <c r="B35" s="32" t="s">
        <v>2079</v>
      </c>
      <c r="C35" s="28">
        <v>5.5370693460636002E-4</v>
      </c>
      <c r="D35" s="28">
        <v>4.3481914523026057E-4</v>
      </c>
      <c r="E35" s="28">
        <v>3.0400485489792391E-4</v>
      </c>
      <c r="F35" s="28">
        <v>9.6244866362198579E-4</v>
      </c>
      <c r="G35" s="28">
        <v>8.7906716647438655E-4</v>
      </c>
      <c r="H35" s="28">
        <v>1.919540186136705E-3</v>
      </c>
      <c r="I35" s="28">
        <v>3.8766735649262691E-3</v>
      </c>
    </row>
    <row r="36" spans="1:9" x14ac:dyDescent="0.3">
      <c r="A36" s="14"/>
      <c r="B36" s="33" t="s">
        <v>152</v>
      </c>
      <c r="C36" s="29">
        <v>5.5370693460636002E-4</v>
      </c>
      <c r="D36" s="29">
        <v>4.3481914523026057E-4</v>
      </c>
      <c r="E36" s="29">
        <v>3.0400485489792391E-4</v>
      </c>
      <c r="F36" s="29">
        <v>9.6244866362198579E-4</v>
      </c>
      <c r="G36" s="29">
        <v>8.7906716647438655E-4</v>
      </c>
      <c r="H36" s="29">
        <v>1.919540186136705E-3</v>
      </c>
      <c r="I36" s="29">
        <v>3.8766735649262691E-3</v>
      </c>
    </row>
    <row r="37" spans="1:9" x14ac:dyDescent="0.3">
      <c r="A37" s="2" t="s">
        <v>2074</v>
      </c>
      <c r="B37" s="32" t="s">
        <v>2064</v>
      </c>
      <c r="C37" s="28">
        <v>5.1041747568992379</v>
      </c>
      <c r="D37" s="28">
        <v>2.5704313641846186</v>
      </c>
      <c r="E37" s="28">
        <v>2.2523523971424844</v>
      </c>
      <c r="F37" s="28">
        <v>2.3043710808608169</v>
      </c>
      <c r="G37" s="28">
        <v>1.5048006614008387</v>
      </c>
      <c r="H37" s="28">
        <v>2.2910993644857975</v>
      </c>
      <c r="I37" s="28">
        <v>3.0277567030635311</v>
      </c>
    </row>
    <row r="38" spans="1:9" x14ac:dyDescent="0.3">
      <c r="A38" s="14"/>
      <c r="B38" s="33" t="s">
        <v>186</v>
      </c>
      <c r="C38" s="29">
        <v>5.0999325320959494</v>
      </c>
      <c r="D38" s="29">
        <v>2.5669507440130941</v>
      </c>
      <c r="E38" s="29">
        <v>2.2504924878649346</v>
      </c>
      <c r="F38" s="29">
        <v>2.3027070642971958</v>
      </c>
      <c r="G38" s="29">
        <v>1.5016153596685466</v>
      </c>
      <c r="H38" s="29">
        <v>2.2869650004344266</v>
      </c>
      <c r="I38" s="29">
        <v>3.0226445731172635</v>
      </c>
    </row>
    <row r="39" spans="1:9" x14ac:dyDescent="0.3">
      <c r="A39" s="14"/>
      <c r="B39" s="33" t="s">
        <v>190</v>
      </c>
      <c r="C39" s="29">
        <v>4.2422248032882677E-3</v>
      </c>
      <c r="D39" s="29">
        <v>3.4806201715244503E-3</v>
      </c>
      <c r="E39" s="29">
        <v>1.8599092775498729E-3</v>
      </c>
      <c r="F39" s="29">
        <v>1.6640165636209547E-3</v>
      </c>
      <c r="G39" s="29">
        <v>3.1853017322920206E-3</v>
      </c>
      <c r="H39" s="29">
        <v>4.1343640513709532E-3</v>
      </c>
      <c r="I39" s="29">
        <v>5.1121299462677239E-3</v>
      </c>
    </row>
    <row r="40" spans="1:9" x14ac:dyDescent="0.3">
      <c r="A40" s="2" t="s">
        <v>2074</v>
      </c>
      <c r="B40" s="32" t="s">
        <v>2065</v>
      </c>
      <c r="C40" s="28">
        <v>11.4734075499819</v>
      </c>
      <c r="D40" s="28">
        <v>11.469592695343453</v>
      </c>
      <c r="E40" s="28">
        <v>11.446792389141097</v>
      </c>
      <c r="F40" s="28">
        <v>8.7566763202330424</v>
      </c>
      <c r="G40" s="28">
        <v>6.2749172307602041</v>
      </c>
      <c r="H40" s="28">
        <v>6.8611647823042219</v>
      </c>
      <c r="I40" s="28">
        <v>9.2107602380773237</v>
      </c>
    </row>
    <row r="41" spans="1:9" x14ac:dyDescent="0.3">
      <c r="A41" s="14"/>
      <c r="B41" s="33" t="s">
        <v>21</v>
      </c>
      <c r="C41" s="29">
        <v>10.050705983590746</v>
      </c>
      <c r="D41" s="29">
        <v>9.2945766148979878</v>
      </c>
      <c r="E41" s="29">
        <v>9.2408033234903577</v>
      </c>
      <c r="F41" s="29">
        <v>6.5684564688592548</v>
      </c>
      <c r="G41" s="29">
        <v>4.7250806385837514</v>
      </c>
      <c r="H41" s="29">
        <v>5.6818568509712906</v>
      </c>
      <c r="I41" s="29">
        <v>7.6681951230021825</v>
      </c>
    </row>
    <row r="42" spans="1:9" x14ac:dyDescent="0.3">
      <c r="A42" s="14"/>
      <c r="B42" s="33" t="s">
        <v>69</v>
      </c>
      <c r="C42" s="29">
        <v>1.4184028489885931</v>
      </c>
      <c r="D42" s="29">
        <v>2.1645936608507013</v>
      </c>
      <c r="E42" s="29">
        <v>2.1998818651787695</v>
      </c>
      <c r="F42" s="29">
        <v>2.1843995675993502</v>
      </c>
      <c r="G42" s="29">
        <v>1.5465615291554318</v>
      </c>
      <c r="H42" s="29">
        <v>1.1758765652820242</v>
      </c>
      <c r="I42" s="29">
        <v>1.5416966765111018</v>
      </c>
    </row>
    <row r="43" spans="1:9" x14ac:dyDescent="0.3">
      <c r="A43" s="14"/>
      <c r="B43" s="33" t="s">
        <v>158</v>
      </c>
      <c r="C43" s="29">
        <v>4.29871740256077E-3</v>
      </c>
      <c r="D43" s="29">
        <v>1.0422248826321987E-2</v>
      </c>
      <c r="E43" s="29">
        <v>6.1072004719705175E-3</v>
      </c>
      <c r="F43" s="29">
        <v>3.820283774437128E-3</v>
      </c>
      <c r="G43" s="29">
        <v>3.2750630210206292E-3</v>
      </c>
      <c r="H43" s="29">
        <v>3.4313660509065346E-3</v>
      </c>
      <c r="I43" s="29">
        <v>8.6843856403818044E-4</v>
      </c>
    </row>
    <row r="44" spans="1:9" x14ac:dyDescent="0.3">
      <c r="A44" s="14"/>
      <c r="B44" s="33" t="s">
        <v>615</v>
      </c>
      <c r="C44" s="29">
        <v>0</v>
      </c>
      <c r="D44" s="29">
        <v>1.7076844191664629E-7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</row>
    <row r="45" spans="1:9" x14ac:dyDescent="0.3">
      <c r="A45" s="2" t="s">
        <v>2074</v>
      </c>
      <c r="B45" s="32" t="s">
        <v>2080</v>
      </c>
      <c r="C45" s="28">
        <v>2.7344764015418393E-2</v>
      </c>
      <c r="D45" s="28">
        <v>4.2547640377300085E-2</v>
      </c>
      <c r="E45" s="28">
        <v>3.1255924921300506E-2</v>
      </c>
      <c r="F45" s="28">
        <v>3.8112839648498431E-2</v>
      </c>
      <c r="G45" s="28">
        <v>5.1023432194437293E-2</v>
      </c>
      <c r="H45" s="28">
        <v>5.5909247240458676E-2</v>
      </c>
      <c r="I45" s="28">
        <v>5.5446813437779935E-2</v>
      </c>
    </row>
    <row r="46" spans="1:9" x14ac:dyDescent="0.3">
      <c r="A46" s="14"/>
      <c r="B46" s="33" t="s">
        <v>194</v>
      </c>
      <c r="C46" s="29">
        <v>2.5808265093397672E-2</v>
      </c>
      <c r="D46" s="29">
        <v>3.952183704708951E-2</v>
      </c>
      <c r="E46" s="29">
        <v>3.1255924921300506E-2</v>
      </c>
      <c r="F46" s="29">
        <v>3.8112839648498431E-2</v>
      </c>
      <c r="G46" s="29">
        <v>5.1023432194437293E-2</v>
      </c>
      <c r="H46" s="29">
        <v>5.5909247240458676E-2</v>
      </c>
      <c r="I46" s="29">
        <v>5.5446813437779935E-2</v>
      </c>
    </row>
    <row r="47" spans="1:9" x14ac:dyDescent="0.3">
      <c r="A47" s="14"/>
      <c r="B47" s="33" t="s">
        <v>695</v>
      </c>
      <c r="C47" s="29">
        <v>1.5364989220207224E-3</v>
      </c>
      <c r="D47" s="29">
        <v>3.025803330210576E-3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</row>
    <row r="48" spans="1:9" x14ac:dyDescent="0.3">
      <c r="A48" s="2" t="s">
        <v>2074</v>
      </c>
      <c r="B48" s="32" t="s">
        <v>1692</v>
      </c>
      <c r="C48" s="28">
        <v>7.6951033566421637E-3</v>
      </c>
      <c r="D48" s="28">
        <v>1.5298414943048837E-2</v>
      </c>
      <c r="E48" s="28">
        <v>1.6739155556326164E-2</v>
      </c>
      <c r="F48" s="28">
        <v>8.4044170957562874E-3</v>
      </c>
      <c r="G48" s="28">
        <v>1.4995156471587345E-2</v>
      </c>
      <c r="H48" s="28">
        <v>1.5374769547560214E-2</v>
      </c>
      <c r="I48" s="28">
        <v>1.2121430274733828E-2</v>
      </c>
    </row>
    <row r="49" spans="1:9" x14ac:dyDescent="0.3">
      <c r="A49" s="14"/>
      <c r="B49" s="33" t="s">
        <v>172</v>
      </c>
      <c r="C49" s="29">
        <v>7.6951033566421637E-3</v>
      </c>
      <c r="D49" s="29">
        <v>1.5298414943048837E-2</v>
      </c>
      <c r="E49" s="29">
        <v>1.6739155556326164E-2</v>
      </c>
      <c r="F49" s="29">
        <v>8.4044170957562874E-3</v>
      </c>
      <c r="G49" s="29">
        <v>1.4995156471587345E-2</v>
      </c>
      <c r="H49" s="29">
        <v>1.5374769547560214E-2</v>
      </c>
      <c r="I49" s="29">
        <v>1.2121430274733828E-2</v>
      </c>
    </row>
    <row r="50" spans="1:9" ht="17.25" thickBot="1" x14ac:dyDescent="0.35">
      <c r="A50" s="34" t="s">
        <v>2023</v>
      </c>
      <c r="B50" s="34"/>
      <c r="C50" s="35">
        <v>7.363930363282444</v>
      </c>
      <c r="D50" s="35">
        <v>7.6903825803097385</v>
      </c>
      <c r="E50" s="35">
        <v>9.1391076855988498</v>
      </c>
      <c r="F50" s="35">
        <v>7.2903004987880626</v>
      </c>
      <c r="G50" s="35">
        <v>3.9866940619422189</v>
      </c>
      <c r="H50" s="35">
        <v>5.6180272145628063</v>
      </c>
      <c r="I50" s="35">
        <v>6.959566603958339</v>
      </c>
    </row>
    <row r="51" spans="1:9" x14ac:dyDescent="0.3">
      <c r="A51" s="2" t="s">
        <v>2074</v>
      </c>
      <c r="B51" s="32" t="s">
        <v>2066</v>
      </c>
      <c r="C51" s="28">
        <v>0.65415589554253317</v>
      </c>
      <c r="D51" s="28">
        <v>1.0689873395157636</v>
      </c>
      <c r="E51" s="28">
        <v>0.87641215557703611</v>
      </c>
      <c r="F51" s="28">
        <v>1.116715065451523</v>
      </c>
      <c r="G51" s="28">
        <v>0.65085987421855207</v>
      </c>
      <c r="H51" s="28">
        <v>0.74815415970930121</v>
      </c>
      <c r="I51" s="28">
        <v>0.80190868879647603</v>
      </c>
    </row>
    <row r="52" spans="1:9" x14ac:dyDescent="0.3">
      <c r="A52" s="14"/>
      <c r="B52" s="33" t="s">
        <v>41</v>
      </c>
      <c r="C52" s="29">
        <v>0.31720141876870156</v>
      </c>
      <c r="D52" s="29">
        <v>0.65144754227729273</v>
      </c>
      <c r="E52" s="29">
        <v>0.52609349455867038</v>
      </c>
      <c r="F52" s="29">
        <v>0.84104763967606755</v>
      </c>
      <c r="G52" s="29">
        <v>0.3416796559566122</v>
      </c>
      <c r="H52" s="29">
        <v>0.45617276460564521</v>
      </c>
      <c r="I52" s="29">
        <v>0.36017997780608996</v>
      </c>
    </row>
    <row r="53" spans="1:9" x14ac:dyDescent="0.3">
      <c r="A53" s="14"/>
      <c r="B53" s="33" t="s">
        <v>5</v>
      </c>
      <c r="C53" s="29">
        <v>8.0083349724231062E-2</v>
      </c>
      <c r="D53" s="29">
        <v>9.7402547021055663E-2</v>
      </c>
      <c r="E53" s="29">
        <v>8.61810919814152E-2</v>
      </c>
      <c r="F53" s="29">
        <v>8.8629707346541881E-2</v>
      </c>
      <c r="G53" s="29">
        <v>9.406493451728716E-2</v>
      </c>
      <c r="H53" s="29">
        <v>9.7561662653089007E-2</v>
      </c>
      <c r="I53" s="29">
        <v>9.0084240411473115E-2</v>
      </c>
    </row>
    <row r="54" spans="1:9" x14ac:dyDescent="0.3">
      <c r="A54" s="14"/>
      <c r="B54" s="33" t="s">
        <v>146</v>
      </c>
      <c r="C54" s="29">
        <v>8.4119202891212524E-2</v>
      </c>
      <c r="D54" s="29">
        <v>9.9650723564851704E-2</v>
      </c>
      <c r="E54" s="29">
        <v>8.1846042359365878E-2</v>
      </c>
      <c r="F54" s="29">
        <v>7.2120465267761794E-2</v>
      </c>
      <c r="G54" s="29">
        <v>7.7567106380501946E-2</v>
      </c>
      <c r="H54" s="29">
        <v>2.1847247987321079E-2</v>
      </c>
      <c r="I54" s="29">
        <v>9.8537924442694672E-2</v>
      </c>
    </row>
    <row r="55" spans="1:9" x14ac:dyDescent="0.3">
      <c r="A55" s="14"/>
      <c r="B55" s="33" t="s">
        <v>1</v>
      </c>
      <c r="C55" s="29">
        <v>8.9976431335735338E-2</v>
      </c>
      <c r="D55" s="29">
        <v>0.10562804862129602</v>
      </c>
      <c r="E55" s="29">
        <v>0.10501631630566624</v>
      </c>
      <c r="F55" s="29">
        <v>6.3052689861820443E-2</v>
      </c>
      <c r="G55" s="29">
        <v>7.9653518517538546E-2</v>
      </c>
      <c r="H55" s="29">
        <v>0.10825746467453981</v>
      </c>
      <c r="I55" s="29">
        <v>0.16806697940401005</v>
      </c>
    </row>
    <row r="56" spans="1:9" x14ac:dyDescent="0.3">
      <c r="A56" s="14"/>
      <c r="B56" s="33" t="s">
        <v>127</v>
      </c>
      <c r="C56" s="29">
        <v>6.0175238915496643E-2</v>
      </c>
      <c r="D56" s="29">
        <v>8.0414163328206029E-2</v>
      </c>
      <c r="E56" s="29">
        <v>5.9302353092702619E-2</v>
      </c>
      <c r="F56" s="29">
        <v>3.4394887337310553E-2</v>
      </c>
      <c r="G56" s="29">
        <v>4.3358504328684183E-2</v>
      </c>
      <c r="H56" s="29">
        <v>4.8606927538145848E-2</v>
      </c>
      <c r="I56" s="29">
        <v>6.825883389870728E-2</v>
      </c>
    </row>
    <row r="57" spans="1:9" x14ac:dyDescent="0.3">
      <c r="A57" s="14"/>
      <c r="B57" s="33" t="s">
        <v>75</v>
      </c>
      <c r="C57" s="29">
        <v>1.2900378761640114E-2</v>
      </c>
      <c r="D57" s="29">
        <v>2.3720458345714956E-2</v>
      </c>
      <c r="E57" s="29">
        <v>9.9759463237106428E-3</v>
      </c>
      <c r="F57" s="29">
        <v>8.7923281363486688E-3</v>
      </c>
      <c r="G57" s="29">
        <v>5.1589837053747298E-3</v>
      </c>
      <c r="H57" s="29">
        <v>7.9729265675142352E-3</v>
      </c>
      <c r="I57" s="29">
        <v>9.3848130041012442E-3</v>
      </c>
    </row>
    <row r="58" spans="1:9" x14ac:dyDescent="0.3">
      <c r="A58" s="14"/>
      <c r="B58" s="33" t="s">
        <v>184</v>
      </c>
      <c r="C58" s="29">
        <v>7.3098581638461561E-3</v>
      </c>
      <c r="D58" s="29">
        <v>8.1455512844689597E-3</v>
      </c>
      <c r="E58" s="29">
        <v>6.4383552702516351E-3</v>
      </c>
      <c r="F58" s="29">
        <v>4.8721849702534452E-3</v>
      </c>
      <c r="G58" s="29">
        <v>8.6952817497489079E-3</v>
      </c>
      <c r="H58" s="29">
        <v>5.6969443462472468E-3</v>
      </c>
      <c r="I58" s="29">
        <v>4.7256491542714482E-3</v>
      </c>
    </row>
    <row r="59" spans="1:9" x14ac:dyDescent="0.3">
      <c r="A59" s="14"/>
      <c r="B59" s="33" t="s">
        <v>168</v>
      </c>
      <c r="C59" s="29">
        <v>1.394999190525091E-3</v>
      </c>
      <c r="D59" s="29">
        <v>1.2777014895764196E-3</v>
      </c>
      <c r="E59" s="29">
        <v>7.8236543539906894E-4</v>
      </c>
      <c r="F59" s="29">
        <v>1.9262446438709766E-3</v>
      </c>
      <c r="G59" s="29">
        <v>3.4496895281835581E-4</v>
      </c>
      <c r="H59" s="29">
        <v>3.8413450492273227E-4</v>
      </c>
      <c r="I59" s="29">
        <v>1.4673174162929264E-3</v>
      </c>
    </row>
    <row r="60" spans="1:9" x14ac:dyDescent="0.3">
      <c r="A60" s="14"/>
      <c r="B60" s="33" t="s">
        <v>144</v>
      </c>
      <c r="C60" s="29">
        <v>9.9501779114465646E-4</v>
      </c>
      <c r="D60" s="29">
        <v>1.1760849277368478E-3</v>
      </c>
      <c r="E60" s="29">
        <v>6.4267896737866214E-4</v>
      </c>
      <c r="F60" s="29">
        <v>1.6634714424109481E-3</v>
      </c>
      <c r="G60" s="29">
        <v>3.0547584034984932E-4</v>
      </c>
      <c r="H60" s="29">
        <v>1.162766676509303E-3</v>
      </c>
      <c r="I60" s="29">
        <v>1.0711194601556329E-3</v>
      </c>
    </row>
    <row r="61" spans="1:9" x14ac:dyDescent="0.3">
      <c r="A61" s="14"/>
      <c r="B61" s="33" t="s">
        <v>261</v>
      </c>
      <c r="C61" s="29">
        <v>0</v>
      </c>
      <c r="D61" s="29">
        <v>1.2451865556422124E-4</v>
      </c>
      <c r="E61" s="29">
        <v>8.6929492822118774E-5</v>
      </c>
      <c r="F61" s="29">
        <v>1.3058130803341353E-4</v>
      </c>
      <c r="G61" s="29">
        <v>0</v>
      </c>
      <c r="H61" s="29">
        <v>2.7514315205407668E-4</v>
      </c>
      <c r="I61" s="29">
        <v>1.1193208158714326E-4</v>
      </c>
    </row>
    <row r="62" spans="1:9" x14ac:dyDescent="0.3">
      <c r="A62" s="14"/>
      <c r="B62" s="33" t="s">
        <v>200</v>
      </c>
      <c r="C62" s="29">
        <v>0</v>
      </c>
      <c r="D62" s="29">
        <v>0</v>
      </c>
      <c r="E62" s="29">
        <v>1.5585216213108436E-5</v>
      </c>
      <c r="F62" s="29">
        <v>7.1299376445189267E-5</v>
      </c>
      <c r="G62" s="29">
        <v>7.4090154642725192E-6</v>
      </c>
      <c r="H62" s="29">
        <v>1.9965392025697487E-4</v>
      </c>
      <c r="I62" s="29">
        <v>0</v>
      </c>
    </row>
    <row r="63" spans="1:9" x14ac:dyDescent="0.3">
      <c r="A63" s="14"/>
      <c r="B63" s="33" t="s">
        <v>196</v>
      </c>
      <c r="C63" s="29">
        <v>0</v>
      </c>
      <c r="D63" s="29">
        <v>0</v>
      </c>
      <c r="E63" s="29">
        <v>3.0996573440572634E-5</v>
      </c>
      <c r="F63" s="29">
        <v>1.3566084658120287E-5</v>
      </c>
      <c r="G63" s="29">
        <v>2.4035254171957911E-5</v>
      </c>
      <c r="H63" s="29">
        <v>1.6523083055749643E-5</v>
      </c>
      <c r="I63" s="29">
        <v>1.9901717092541635E-5</v>
      </c>
    </row>
    <row r="64" spans="1:9" x14ac:dyDescent="0.3">
      <c r="A64" s="2" t="s">
        <v>2074</v>
      </c>
      <c r="B64" s="32" t="s">
        <v>2081</v>
      </c>
      <c r="C64" s="28">
        <v>1.1071565778718635E-2</v>
      </c>
      <c r="D64" s="28">
        <v>1.2813035029852538E-2</v>
      </c>
      <c r="E64" s="28">
        <v>1.1610060900592179E-2</v>
      </c>
      <c r="F64" s="28">
        <v>1.5280150162834977E-2</v>
      </c>
      <c r="G64" s="28">
        <v>1.2008446954177167E-2</v>
      </c>
      <c r="H64" s="28">
        <v>1.8096082374398574E-2</v>
      </c>
      <c r="I64" s="28">
        <v>1.3490424162354559E-2</v>
      </c>
    </row>
    <row r="65" spans="1:9" x14ac:dyDescent="0.3">
      <c r="A65" s="14"/>
      <c r="B65" s="33" t="s">
        <v>121</v>
      </c>
      <c r="C65" s="29">
        <v>1.0746689497244126E-2</v>
      </c>
      <c r="D65" s="29">
        <v>1.2700277161306357E-2</v>
      </c>
      <c r="E65" s="29">
        <v>1.1423541255243348E-2</v>
      </c>
      <c r="F65" s="29">
        <v>1.5166826896745639E-2</v>
      </c>
      <c r="G65" s="29">
        <v>1.1946430063782855E-2</v>
      </c>
      <c r="H65" s="29">
        <v>1.7944059139836297E-2</v>
      </c>
      <c r="I65" s="29">
        <v>1.3416570699471145E-2</v>
      </c>
    </row>
    <row r="66" spans="1:9" x14ac:dyDescent="0.3">
      <c r="A66" s="14"/>
      <c r="B66" s="33" t="s">
        <v>164</v>
      </c>
      <c r="C66" s="29">
        <v>3.2403580343169327E-4</v>
      </c>
      <c r="D66" s="29">
        <v>1.1275786854618054E-4</v>
      </c>
      <c r="E66" s="29">
        <v>1.865196453488304E-4</v>
      </c>
      <c r="F66" s="29">
        <v>1.1332326608933905E-4</v>
      </c>
      <c r="G66" s="29">
        <v>6.2016890394311149E-5</v>
      </c>
      <c r="H66" s="29">
        <v>1.5202323456227552E-4</v>
      </c>
      <c r="I66" s="29">
        <v>7.3853462883413591E-5</v>
      </c>
    </row>
    <row r="67" spans="1:9" x14ac:dyDescent="0.3">
      <c r="A67" s="14"/>
      <c r="B67" s="33" t="s">
        <v>119</v>
      </c>
      <c r="C67" s="29">
        <v>8.4047804281475412E-7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</row>
    <row r="68" spans="1:9" x14ac:dyDescent="0.3">
      <c r="A68" s="2" t="s">
        <v>2074</v>
      </c>
      <c r="B68" s="32" t="s">
        <v>2067</v>
      </c>
      <c r="C68" s="28">
        <v>2.6621403652500311</v>
      </c>
      <c r="D68" s="28">
        <v>2.8707532786911627</v>
      </c>
      <c r="E68" s="28">
        <v>4.5771008606320311</v>
      </c>
      <c r="F68" s="28">
        <v>2.524700364395267</v>
      </c>
      <c r="G68" s="28">
        <v>0.78874651778761407</v>
      </c>
      <c r="H68" s="28">
        <v>1.8192461058888232</v>
      </c>
      <c r="I68" s="28">
        <v>2.4433267248523807</v>
      </c>
    </row>
    <row r="69" spans="1:9" x14ac:dyDescent="0.3">
      <c r="A69" s="14"/>
      <c r="B69" s="33" t="s">
        <v>35</v>
      </c>
      <c r="C69" s="29">
        <v>1.5697575837127005</v>
      </c>
      <c r="D69" s="29">
        <v>1.6938280810113626</v>
      </c>
      <c r="E69" s="29">
        <v>1.3134357138729058</v>
      </c>
      <c r="F69" s="29">
        <v>1.4031661533380406</v>
      </c>
      <c r="G69" s="29">
        <v>0.51577442330338152</v>
      </c>
      <c r="H69" s="29">
        <v>0.96279817752558328</v>
      </c>
      <c r="I69" s="29">
        <v>1.1374988633390593</v>
      </c>
    </row>
    <row r="70" spans="1:9" x14ac:dyDescent="0.3">
      <c r="A70" s="14"/>
      <c r="B70" s="33" t="s">
        <v>17</v>
      </c>
      <c r="C70" s="29">
        <v>0.52554390028933262</v>
      </c>
      <c r="D70" s="29">
        <v>0.61033818909607218</v>
      </c>
      <c r="E70" s="29">
        <v>2.8205573045314165</v>
      </c>
      <c r="F70" s="29">
        <v>0.68378894518225952</v>
      </c>
      <c r="G70" s="29">
        <v>0.113569543277831</v>
      </c>
      <c r="H70" s="29">
        <v>0.50365987884017427</v>
      </c>
      <c r="I70" s="29">
        <v>0.69202722284572626</v>
      </c>
    </row>
    <row r="71" spans="1:9" x14ac:dyDescent="0.3">
      <c r="A71" s="14"/>
      <c r="B71" s="33" t="s">
        <v>73</v>
      </c>
      <c r="C71" s="29">
        <v>0.39280584162328869</v>
      </c>
      <c r="D71" s="29">
        <v>0.37036938487438859</v>
      </c>
      <c r="E71" s="29">
        <v>0.27112602198627189</v>
      </c>
      <c r="F71" s="29">
        <v>0.30961904749112112</v>
      </c>
      <c r="G71" s="29">
        <v>0.10294967007798794</v>
      </c>
      <c r="H71" s="29">
        <v>8.7388375957152847E-2</v>
      </c>
      <c r="I71" s="29">
        <v>0.28934078828545506</v>
      </c>
    </row>
    <row r="72" spans="1:9" x14ac:dyDescent="0.3">
      <c r="A72" s="14"/>
      <c r="B72" s="33" t="s">
        <v>57</v>
      </c>
      <c r="C72" s="29">
        <v>0.17403303962470923</v>
      </c>
      <c r="D72" s="29">
        <v>0.17484982395482124</v>
      </c>
      <c r="E72" s="29">
        <v>0.15811700078377372</v>
      </c>
      <c r="F72" s="29">
        <v>0.1029918191893326</v>
      </c>
      <c r="G72" s="29">
        <v>5.3361012737570858E-2</v>
      </c>
      <c r="H72" s="29">
        <v>0.26539967356591287</v>
      </c>
      <c r="I72" s="29">
        <v>0.31796935766415996</v>
      </c>
    </row>
    <row r="73" spans="1:9" x14ac:dyDescent="0.3">
      <c r="A73" s="14"/>
      <c r="B73" s="33" t="s">
        <v>899</v>
      </c>
      <c r="C73" s="29">
        <v>0</v>
      </c>
      <c r="D73" s="29">
        <v>2.1367799754518173E-2</v>
      </c>
      <c r="E73" s="29">
        <v>1.3864819457663833E-2</v>
      </c>
      <c r="F73" s="29">
        <v>2.5134399194513438E-2</v>
      </c>
      <c r="G73" s="29">
        <v>3.0918683908426974E-3</v>
      </c>
      <c r="H73" s="29">
        <v>0</v>
      </c>
      <c r="I73" s="29">
        <v>6.490492717980351E-3</v>
      </c>
    </row>
    <row r="74" spans="1:9" x14ac:dyDescent="0.3">
      <c r="A74" s="2" t="s">
        <v>2074</v>
      </c>
      <c r="B74" s="32" t="s">
        <v>1108</v>
      </c>
      <c r="C74" s="28">
        <v>3.4388316291159671E-3</v>
      </c>
      <c r="D74" s="28">
        <v>8.6214174856782348E-3</v>
      </c>
      <c r="E74" s="28">
        <v>9.4130990726231743E-3</v>
      </c>
      <c r="F74" s="28">
        <v>1.0977977690112162E-2</v>
      </c>
      <c r="G74" s="28">
        <v>7.1983896523784433E-3</v>
      </c>
      <c r="H74" s="28">
        <v>8.3330600260793971E-3</v>
      </c>
      <c r="I74" s="28">
        <v>1.5981545711552823E-2</v>
      </c>
    </row>
    <row r="75" spans="1:9" x14ac:dyDescent="0.3">
      <c r="A75" s="14"/>
      <c r="B75" s="33" t="s">
        <v>119</v>
      </c>
      <c r="C75" s="29">
        <v>3.4388316291159671E-3</v>
      </c>
      <c r="D75" s="29">
        <v>8.6214174856782348E-3</v>
      </c>
      <c r="E75" s="29">
        <v>9.4130990726231743E-3</v>
      </c>
      <c r="F75" s="29">
        <v>1.0977977690112162E-2</v>
      </c>
      <c r="G75" s="29">
        <v>7.1983896523784433E-3</v>
      </c>
      <c r="H75" s="29">
        <v>8.3330600260793971E-3</v>
      </c>
      <c r="I75" s="29">
        <v>1.5981545711552823E-2</v>
      </c>
    </row>
    <row r="76" spans="1:9" x14ac:dyDescent="0.3">
      <c r="A76" s="2" t="s">
        <v>2074</v>
      </c>
      <c r="B76" s="32" t="s">
        <v>2068</v>
      </c>
      <c r="C76" s="28">
        <v>4.0331237050820459</v>
      </c>
      <c r="D76" s="28">
        <v>3.7292075095872805</v>
      </c>
      <c r="E76" s="28">
        <v>3.6645715094165667</v>
      </c>
      <c r="F76" s="28">
        <v>3.6226269410883254</v>
      </c>
      <c r="G76" s="28">
        <v>2.5278808333294971</v>
      </c>
      <c r="H76" s="28">
        <v>3.0241978065642026</v>
      </c>
      <c r="I76" s="28">
        <v>3.6848592204355741</v>
      </c>
    </row>
    <row r="77" spans="1:9" x14ac:dyDescent="0.3">
      <c r="A77" s="14"/>
      <c r="B77" s="33" t="s">
        <v>11</v>
      </c>
      <c r="C77" s="29">
        <v>2.0376172284853702</v>
      </c>
      <c r="D77" s="29">
        <v>1.443296262736208</v>
      </c>
      <c r="E77" s="29">
        <v>1.3854341442292766</v>
      </c>
      <c r="F77" s="29">
        <v>1.5857175582786747</v>
      </c>
      <c r="G77" s="29">
        <v>0.9438276180769759</v>
      </c>
      <c r="H77" s="29">
        <v>1.1892876379722002</v>
      </c>
      <c r="I77" s="29">
        <v>1.2907788910666043</v>
      </c>
    </row>
    <row r="78" spans="1:9" x14ac:dyDescent="0.3">
      <c r="A78" s="14"/>
      <c r="B78" s="33" t="s">
        <v>27</v>
      </c>
      <c r="C78" s="29">
        <v>1.2580920495796906</v>
      </c>
      <c r="D78" s="29">
        <v>1.3916239842210587</v>
      </c>
      <c r="E78" s="29">
        <v>1.4318152633580274</v>
      </c>
      <c r="F78" s="29">
        <v>1.3161016330089295</v>
      </c>
      <c r="G78" s="29">
        <v>1.0373590756622542</v>
      </c>
      <c r="H78" s="29">
        <v>1.3190308719573856</v>
      </c>
      <c r="I78" s="29">
        <v>1.5063364966686876</v>
      </c>
    </row>
    <row r="79" spans="1:9" x14ac:dyDescent="0.3">
      <c r="A79" s="14"/>
      <c r="B79" s="33" t="s">
        <v>3</v>
      </c>
      <c r="C79" s="29">
        <v>0.2871865123798602</v>
      </c>
      <c r="D79" s="29">
        <v>0.41918868572731777</v>
      </c>
      <c r="E79" s="29">
        <v>0.44890208162332157</v>
      </c>
      <c r="F79" s="29">
        <v>0.39346443925610797</v>
      </c>
      <c r="G79" s="29">
        <v>0.26291291035254527</v>
      </c>
      <c r="H79" s="29">
        <v>0.28236994154472372</v>
      </c>
      <c r="I79" s="29">
        <v>0.58710213781252518</v>
      </c>
    </row>
    <row r="80" spans="1:9" x14ac:dyDescent="0.3">
      <c r="A80" s="14"/>
      <c r="B80" s="33" t="s">
        <v>91</v>
      </c>
      <c r="C80" s="29">
        <v>0.40031352898741845</v>
      </c>
      <c r="D80" s="29">
        <v>0.42674641401204866</v>
      </c>
      <c r="E80" s="29">
        <v>0.35463060455768997</v>
      </c>
      <c r="F80" s="29">
        <v>0.28513726369249215</v>
      </c>
      <c r="G80" s="29">
        <v>0.24626217274766762</v>
      </c>
      <c r="H80" s="29">
        <v>0.21989411724296798</v>
      </c>
      <c r="I80" s="29">
        <v>0.24897865862417387</v>
      </c>
    </row>
    <row r="81" spans="1:9" x14ac:dyDescent="0.3">
      <c r="A81" s="14"/>
      <c r="B81" s="33" t="s">
        <v>226</v>
      </c>
      <c r="C81" s="29">
        <v>3.2891553490047146E-2</v>
      </c>
      <c r="D81" s="29">
        <v>2.4080725058892527E-2</v>
      </c>
      <c r="E81" s="29">
        <v>2.7474736805375266E-2</v>
      </c>
      <c r="F81" s="29">
        <v>2.1473476650174395E-2</v>
      </c>
      <c r="G81" s="29">
        <v>2.8811222378269091E-2</v>
      </c>
      <c r="H81" s="29">
        <v>3.2883109370817551E-3</v>
      </c>
      <c r="I81" s="29">
        <v>3.1116624153710193E-2</v>
      </c>
    </row>
    <row r="82" spans="1:9" x14ac:dyDescent="0.3">
      <c r="A82" s="14"/>
      <c r="B82" s="33" t="s">
        <v>150</v>
      </c>
      <c r="C82" s="29">
        <v>8.5098401834993852E-3</v>
      </c>
      <c r="D82" s="29">
        <v>1.512901665105288E-2</v>
      </c>
      <c r="E82" s="29">
        <v>8.3824868078471674E-3</v>
      </c>
      <c r="F82" s="29">
        <v>1.2265227225149848E-2</v>
      </c>
      <c r="G82" s="29">
        <v>4.4509729948070207E-3</v>
      </c>
      <c r="H82" s="29">
        <v>1.0326926909843527E-2</v>
      </c>
      <c r="I82" s="29">
        <v>1.4654900768144295E-2</v>
      </c>
    </row>
    <row r="83" spans="1:9" x14ac:dyDescent="0.3">
      <c r="A83" s="14"/>
      <c r="B83" s="33" t="s">
        <v>999</v>
      </c>
      <c r="C83" s="29">
        <v>8.5129919761599421E-3</v>
      </c>
      <c r="D83" s="29">
        <v>9.142159691525124E-3</v>
      </c>
      <c r="E83" s="29">
        <v>6.0422206760859841E-3</v>
      </c>
      <c r="F83" s="29">
        <v>8.4673429767966307E-3</v>
      </c>
      <c r="G83" s="29">
        <v>4.0714039088609773E-3</v>
      </c>
      <c r="H83" s="29">
        <v>0</v>
      </c>
      <c r="I83" s="29">
        <v>5.8915113417284627E-3</v>
      </c>
    </row>
    <row r="84" spans="1:9" x14ac:dyDescent="0.3">
      <c r="A84" s="14"/>
      <c r="B84" s="33" t="s">
        <v>995</v>
      </c>
      <c r="C84" s="29">
        <v>0</v>
      </c>
      <c r="D84" s="29">
        <v>2.6148917668486465E-7</v>
      </c>
      <c r="E84" s="29">
        <v>1.8899713589426079E-3</v>
      </c>
      <c r="F84" s="29">
        <v>0</v>
      </c>
      <c r="G84" s="29">
        <v>1.854572081169592E-4</v>
      </c>
      <c r="H84" s="29">
        <v>0</v>
      </c>
      <c r="I84" s="29">
        <v>0</v>
      </c>
    </row>
    <row r="85" spans="1:9" ht="17.25" thickBot="1" x14ac:dyDescent="0.35">
      <c r="A85" s="14"/>
      <c r="B85" s="33" t="s">
        <v>1028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</row>
    <row r="86" spans="1:9" ht="18" thickTop="1" thickBot="1" x14ac:dyDescent="0.35">
      <c r="A86" s="46" t="s">
        <v>1969</v>
      </c>
      <c r="B86" s="46"/>
      <c r="C86" s="15">
        <v>26.405717441073374</v>
      </c>
      <c r="D86" s="15">
        <v>24.317342832295562</v>
      </c>
      <c r="E86" s="15">
        <v>24.496728165354099</v>
      </c>
      <c r="F86" s="15">
        <v>20.298607358198907</v>
      </c>
      <c r="G86" s="15">
        <v>13.961580774798612</v>
      </c>
      <c r="H86" s="15">
        <v>16.034084766023479</v>
      </c>
      <c r="I86" s="15">
        <v>21.031951975779378</v>
      </c>
    </row>
    <row r="87" spans="1:9" ht="17.25" thickTop="1" x14ac:dyDescent="0.3"/>
  </sheetData>
  <mergeCells count="3">
    <mergeCell ref="A1:B2"/>
    <mergeCell ref="A86:B86"/>
    <mergeCell ref="C1:I1"/>
  </mergeCells>
  <conditionalFormatting sqref="C3:I86">
    <cfRule type="cellIs" dxfId="17" priority="1" operator="between">
      <formula>1E-20</formula>
      <formula>0.00999999999999999</formula>
    </cfRule>
    <cfRule type="cellIs" dxfId="16" priority="2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B56E-2AAA-4DDA-8853-3A7D468F2335}">
  <dimension ref="A1:I94"/>
  <sheetViews>
    <sheetView workbookViewId="0">
      <selection activeCell="K20" sqref="K20"/>
    </sheetView>
  </sheetViews>
  <sheetFormatPr defaultRowHeight="16.5" x14ac:dyDescent="0.3"/>
  <cols>
    <col min="2" max="2" width="34.25" bestFit="1" customWidth="1"/>
  </cols>
  <sheetData>
    <row r="1" spans="1:9" x14ac:dyDescent="0.3">
      <c r="A1" s="44" t="s">
        <v>2072</v>
      </c>
      <c r="B1" s="44"/>
      <c r="C1" s="42" t="s">
        <v>409</v>
      </c>
      <c r="D1" s="42"/>
      <c r="E1" s="42"/>
      <c r="F1" s="42"/>
      <c r="G1" s="42"/>
      <c r="H1" s="42"/>
      <c r="I1" s="42"/>
    </row>
    <row r="2" spans="1:9" x14ac:dyDescent="0.3">
      <c r="A2" s="45"/>
      <c r="B2" s="45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x14ac:dyDescent="0.3">
      <c r="A3" s="2" t="s">
        <v>2017</v>
      </c>
      <c r="B3" s="14"/>
      <c r="C3" s="28">
        <v>28.678051192791774</v>
      </c>
      <c r="D3" s="28">
        <v>25.420194463208787</v>
      </c>
      <c r="E3" s="28">
        <v>23.368945687605294</v>
      </c>
      <c r="F3" s="28">
        <v>19.901793467327433</v>
      </c>
      <c r="G3" s="28">
        <v>16.125814249609501</v>
      </c>
      <c r="H3" s="28">
        <v>17.70113600318324</v>
      </c>
      <c r="I3" s="28">
        <v>21.261499983918629</v>
      </c>
    </row>
    <row r="4" spans="1:9" x14ac:dyDescent="0.3">
      <c r="A4" s="14"/>
      <c r="B4" s="14" t="s">
        <v>109</v>
      </c>
      <c r="C4" s="29">
        <v>1.1070507826982242E-2</v>
      </c>
      <c r="D4" s="29">
        <v>1.2236376684069071E-2</v>
      </c>
      <c r="E4" s="29">
        <v>1.1480029902454007E-2</v>
      </c>
      <c r="F4" s="29">
        <v>1.2119531192657159E-2</v>
      </c>
      <c r="G4" s="29">
        <v>8.4029455525941443E-3</v>
      </c>
      <c r="H4" s="29">
        <v>9.1886187444364855E-3</v>
      </c>
      <c r="I4" s="29">
        <v>9.5637972875260088E-3</v>
      </c>
    </row>
    <row r="5" spans="1:9" x14ac:dyDescent="0.3">
      <c r="A5" s="14"/>
      <c r="B5" s="14" t="s">
        <v>21</v>
      </c>
      <c r="C5" s="29">
        <v>10.050705983590746</v>
      </c>
      <c r="D5" s="29">
        <v>9.2945766148979878</v>
      </c>
      <c r="E5" s="29">
        <v>9.2408033234903577</v>
      </c>
      <c r="F5" s="29">
        <v>6.5684564688592548</v>
      </c>
      <c r="G5" s="29">
        <v>4.7250806385837514</v>
      </c>
      <c r="H5" s="29">
        <v>5.6818568509712906</v>
      </c>
      <c r="I5" s="29">
        <v>7.6681951230021825</v>
      </c>
    </row>
    <row r="6" spans="1:9" x14ac:dyDescent="0.3">
      <c r="A6" s="14"/>
      <c r="B6" s="14" t="s">
        <v>186</v>
      </c>
      <c r="C6" s="29">
        <v>5.0999325320959494</v>
      </c>
      <c r="D6" s="29">
        <v>2.5669507440130941</v>
      </c>
      <c r="E6" s="29">
        <v>2.2504924878649346</v>
      </c>
      <c r="F6" s="29">
        <v>2.3027070642971958</v>
      </c>
      <c r="G6" s="29">
        <v>1.5016153596685466</v>
      </c>
      <c r="H6" s="29">
        <v>2.2869650004344266</v>
      </c>
      <c r="I6" s="29">
        <v>3.0226445731172635</v>
      </c>
    </row>
    <row r="7" spans="1:9" x14ac:dyDescent="0.3">
      <c r="A7" s="14"/>
      <c r="B7" s="14" t="s">
        <v>69</v>
      </c>
      <c r="C7" s="29">
        <v>1.4184028489885931</v>
      </c>
      <c r="D7" s="29">
        <v>2.1645936608507013</v>
      </c>
      <c r="E7" s="29">
        <v>2.1998818651787695</v>
      </c>
      <c r="F7" s="29">
        <v>2.1843995675993502</v>
      </c>
      <c r="G7" s="29">
        <v>1.5465615291554318</v>
      </c>
      <c r="H7" s="29">
        <v>1.1758765652820242</v>
      </c>
      <c r="I7" s="29">
        <v>1.5416966765111018</v>
      </c>
    </row>
    <row r="8" spans="1:9" x14ac:dyDescent="0.3">
      <c r="A8" s="14"/>
      <c r="B8" s="14" t="s">
        <v>190</v>
      </c>
      <c r="C8" s="29">
        <v>4.2422248032882677E-3</v>
      </c>
      <c r="D8" s="29">
        <v>3.4806201715244503E-3</v>
      </c>
      <c r="E8" s="29">
        <v>1.8599092775498729E-3</v>
      </c>
      <c r="F8" s="29">
        <v>1.6640165636209547E-3</v>
      </c>
      <c r="G8" s="29">
        <v>3.1853017322920206E-3</v>
      </c>
      <c r="H8" s="29">
        <v>4.1343640513709532E-3</v>
      </c>
      <c r="I8" s="29">
        <v>5.1121299462677239E-3</v>
      </c>
    </row>
    <row r="9" spans="1:9" x14ac:dyDescent="0.3">
      <c r="A9" s="14"/>
      <c r="B9" s="14" t="s">
        <v>176</v>
      </c>
      <c r="C9" s="29">
        <v>0</v>
      </c>
      <c r="D9" s="29">
        <v>5.2297835336972921E-4</v>
      </c>
      <c r="E9" s="29">
        <v>4.4706596308518226E-4</v>
      </c>
      <c r="F9" s="29">
        <v>7.805144597822631E-4</v>
      </c>
      <c r="G9" s="29">
        <v>8.901945989614041E-4</v>
      </c>
      <c r="H9" s="29">
        <v>1.0870449378782661E-3</v>
      </c>
      <c r="I9" s="29">
        <v>1.0855482050477255E-3</v>
      </c>
    </row>
    <row r="10" spans="1:9" x14ac:dyDescent="0.3">
      <c r="A10" s="14"/>
      <c r="B10" s="14" t="s">
        <v>51</v>
      </c>
      <c r="C10" s="29">
        <v>9.410647999883167E-3</v>
      </c>
      <c r="D10" s="29">
        <v>6.9156281909542976E-3</v>
      </c>
      <c r="E10" s="29">
        <v>2.7936035485726747E-3</v>
      </c>
      <c r="F10" s="29">
        <v>4.749647297347232E-3</v>
      </c>
      <c r="G10" s="29">
        <v>3.6681890288800217E-3</v>
      </c>
      <c r="H10" s="29">
        <v>2.5855061890507373E-3</v>
      </c>
      <c r="I10" s="29">
        <v>7.6918025774496933E-3</v>
      </c>
    </row>
    <row r="11" spans="1:9" x14ac:dyDescent="0.3">
      <c r="A11" s="14"/>
      <c r="B11" s="14" t="s">
        <v>242</v>
      </c>
      <c r="C11" s="29">
        <v>4.4702001376362641E-3</v>
      </c>
      <c r="D11" s="29">
        <v>4.1800165560975681E-3</v>
      </c>
      <c r="E11" s="29">
        <v>3.3691077255583951E-3</v>
      </c>
      <c r="F11" s="29">
        <v>5.1071384063255208E-3</v>
      </c>
      <c r="G11" s="29">
        <v>0</v>
      </c>
      <c r="H11" s="29">
        <v>2.8062246245483752E-3</v>
      </c>
      <c r="I11" s="29">
        <v>3.4570187213249027E-3</v>
      </c>
    </row>
    <row r="12" spans="1:9" x14ac:dyDescent="0.3">
      <c r="A12" s="14"/>
      <c r="B12" s="14" t="s">
        <v>25</v>
      </c>
      <c r="C12" s="29">
        <v>0.59909867744035128</v>
      </c>
      <c r="D12" s="29">
        <v>0.57539224320665439</v>
      </c>
      <c r="E12" s="29">
        <v>0.48200276170528034</v>
      </c>
      <c r="F12" s="29">
        <v>0.38637906725276605</v>
      </c>
      <c r="G12" s="29">
        <v>0.30190782912288716</v>
      </c>
      <c r="H12" s="29">
        <v>0.38595308581026355</v>
      </c>
      <c r="I12" s="29">
        <v>0.35220066929423921</v>
      </c>
    </row>
    <row r="13" spans="1:9" x14ac:dyDescent="0.3">
      <c r="A13" s="14"/>
      <c r="B13" s="14" t="s">
        <v>79</v>
      </c>
      <c r="C13" s="29">
        <v>0.39806694378614532</v>
      </c>
      <c r="D13" s="29">
        <v>0.11595781744213046</v>
      </c>
      <c r="E13" s="29">
        <v>0.1112799836554671</v>
      </c>
      <c r="F13" s="29">
        <v>0.10997523073042542</v>
      </c>
      <c r="G13" s="29">
        <v>0.10083491389764414</v>
      </c>
      <c r="H13" s="29">
        <v>0.10221506499595803</v>
      </c>
      <c r="I13" s="29">
        <v>0.10824893714388355</v>
      </c>
    </row>
    <row r="14" spans="1:9" x14ac:dyDescent="0.3">
      <c r="A14" s="14"/>
      <c r="B14" s="14" t="s">
        <v>125</v>
      </c>
      <c r="C14" s="29">
        <v>4.9078454593103346E-3</v>
      </c>
      <c r="D14" s="29">
        <v>4.6197666400881717E-3</v>
      </c>
      <c r="E14" s="29">
        <v>5.2211405701336365E-3</v>
      </c>
      <c r="F14" s="29">
        <v>3.0589352808339629E-3</v>
      </c>
      <c r="G14" s="29">
        <v>2.7738525522706726E-3</v>
      </c>
      <c r="H14" s="29">
        <v>1.105645484593072E-3</v>
      </c>
      <c r="I14" s="29">
        <v>2.6363201550153766E-3</v>
      </c>
    </row>
    <row r="15" spans="1:9" x14ac:dyDescent="0.3">
      <c r="A15" s="14"/>
      <c r="B15" s="14" t="s">
        <v>55</v>
      </c>
      <c r="C15" s="29">
        <v>0.46745733104672038</v>
      </c>
      <c r="D15" s="29">
        <v>0.48358363608397675</v>
      </c>
      <c r="E15" s="29">
        <v>0.4363495901494221</v>
      </c>
      <c r="F15" s="29">
        <v>0.54451962538950316</v>
      </c>
      <c r="G15" s="29">
        <v>0.32726520773151085</v>
      </c>
      <c r="H15" s="29">
        <v>0.26378948704385297</v>
      </c>
      <c r="I15" s="29">
        <v>0.41799550476924746</v>
      </c>
    </row>
    <row r="16" spans="1:9" x14ac:dyDescent="0.3">
      <c r="A16" s="14"/>
      <c r="B16" s="14" t="s">
        <v>29</v>
      </c>
      <c r="C16" s="29">
        <v>0.70723712172318443</v>
      </c>
      <c r="D16" s="29">
        <v>0.76839419193643932</v>
      </c>
      <c r="E16" s="29">
        <v>0.61107514796598061</v>
      </c>
      <c r="F16" s="29">
        <v>0.19756983187979452</v>
      </c>
      <c r="G16" s="29">
        <v>0.27859192636977331</v>
      </c>
      <c r="H16" s="29">
        <v>0.16970289719709636</v>
      </c>
      <c r="I16" s="29">
        <v>0.17258510340329902</v>
      </c>
    </row>
    <row r="17" spans="1:9" x14ac:dyDescent="0.3">
      <c r="A17" s="14"/>
      <c r="B17" s="14" t="s">
        <v>71</v>
      </c>
      <c r="C17" s="29">
        <v>1.3816506930347658</v>
      </c>
      <c r="D17" s="29">
        <v>1.3672559385903846</v>
      </c>
      <c r="E17" s="29">
        <v>1.4157622469454834</v>
      </c>
      <c r="F17" s="29">
        <v>1.3937373203056589</v>
      </c>
      <c r="G17" s="29">
        <v>1.1314001789282984</v>
      </c>
      <c r="H17" s="29">
        <v>1.078305327574774</v>
      </c>
      <c r="I17" s="29">
        <v>1.3447021683557989</v>
      </c>
    </row>
    <row r="18" spans="1:9" x14ac:dyDescent="0.3">
      <c r="A18" s="14"/>
      <c r="B18" s="14" t="s">
        <v>23</v>
      </c>
      <c r="C18" s="29">
        <v>2.3930861973625963</v>
      </c>
      <c r="D18" s="29">
        <v>2.2368344507573354</v>
      </c>
      <c r="E18" s="29">
        <v>1.9831313368852674</v>
      </c>
      <c r="F18" s="29">
        <v>1.5629337465199471</v>
      </c>
      <c r="G18" s="29">
        <v>1.714631635640778</v>
      </c>
      <c r="H18" s="29">
        <v>1.7100097379224808</v>
      </c>
      <c r="I18" s="29">
        <v>1.7594945249285303</v>
      </c>
    </row>
    <row r="19" spans="1:9" x14ac:dyDescent="0.3">
      <c r="A19" s="14"/>
      <c r="B19" s="14" t="s">
        <v>59</v>
      </c>
      <c r="C19" s="29">
        <v>0.15349474520835643</v>
      </c>
      <c r="D19" s="29">
        <v>3.0045710316570426E-2</v>
      </c>
      <c r="E19" s="29">
        <v>3.3206019999510762E-2</v>
      </c>
      <c r="F19" s="29">
        <v>4.6103081215103266E-2</v>
      </c>
      <c r="G19" s="29">
        <v>2.7832243231875161E-2</v>
      </c>
      <c r="H19" s="29">
        <v>2.5825977399280588E-2</v>
      </c>
      <c r="I19" s="29">
        <v>2.9851279011789758E-2</v>
      </c>
    </row>
    <row r="20" spans="1:9" x14ac:dyDescent="0.3">
      <c r="A20" s="14"/>
      <c r="B20" s="14" t="s">
        <v>83</v>
      </c>
      <c r="C20" s="29">
        <v>0.58022694382194961</v>
      </c>
      <c r="D20" s="29">
        <v>0.45195045299244996</v>
      </c>
      <c r="E20" s="29">
        <v>0.4570655837248756</v>
      </c>
      <c r="F20" s="29">
        <v>0.57269637857849953</v>
      </c>
      <c r="G20" s="29">
        <v>0.38520043225144524</v>
      </c>
      <c r="H20" s="29">
        <v>0.88881838009438785</v>
      </c>
      <c r="I20" s="29">
        <v>1.3032198343630239</v>
      </c>
    </row>
    <row r="21" spans="1:9" x14ac:dyDescent="0.3">
      <c r="A21" s="14"/>
      <c r="B21" s="14" t="s">
        <v>81</v>
      </c>
      <c r="C21" s="29">
        <v>8.7935015229493648E-3</v>
      </c>
      <c r="D21" s="29">
        <v>4.2585380202963662E-3</v>
      </c>
      <c r="E21" s="29">
        <v>7.4510993847530377E-3</v>
      </c>
      <c r="F21" s="29">
        <v>3.4398387263261165E-2</v>
      </c>
      <c r="G21" s="29">
        <v>0</v>
      </c>
      <c r="H21" s="29">
        <v>2.0798793144737492E-2</v>
      </c>
      <c r="I21" s="29">
        <v>2.1475761989860839E-2</v>
      </c>
    </row>
    <row r="22" spans="1:9" x14ac:dyDescent="0.3">
      <c r="A22" s="14"/>
      <c r="B22" s="14" t="s">
        <v>1119</v>
      </c>
      <c r="C22" s="29">
        <v>0</v>
      </c>
      <c r="D22" s="29">
        <v>1.4942238667706548E-5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</row>
    <row r="23" spans="1:9" x14ac:dyDescent="0.3">
      <c r="A23" s="14"/>
      <c r="B23" s="14" t="s">
        <v>7</v>
      </c>
      <c r="C23" s="29">
        <v>7.8869572308102584E-2</v>
      </c>
      <c r="D23" s="29">
        <v>0.42292606647958203</v>
      </c>
      <c r="E23" s="29">
        <v>0.55174683555348403</v>
      </c>
      <c r="F23" s="29">
        <v>0.4485525354511582</v>
      </c>
      <c r="G23" s="29">
        <v>0.46633931773118759</v>
      </c>
      <c r="H23" s="29">
        <v>0.46671720920755816</v>
      </c>
      <c r="I23" s="29">
        <v>0.41890748889336643</v>
      </c>
    </row>
    <row r="24" spans="1:9" x14ac:dyDescent="0.3">
      <c r="A24" s="14"/>
      <c r="B24" s="14" t="s">
        <v>615</v>
      </c>
      <c r="C24" s="29">
        <v>0</v>
      </c>
      <c r="D24" s="29">
        <v>1.7076844191664629E-7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</row>
    <row r="25" spans="1:9" x14ac:dyDescent="0.3">
      <c r="A25" s="14"/>
      <c r="B25" s="14" t="s">
        <v>354</v>
      </c>
      <c r="C25" s="29">
        <v>3.7632782582149887E-2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</row>
    <row r="26" spans="1:9" x14ac:dyDescent="0.3">
      <c r="A26" s="14"/>
      <c r="B26" s="14" t="s">
        <v>397</v>
      </c>
      <c r="C26" s="29">
        <v>2.5214341284442623E-8</v>
      </c>
      <c r="D26" s="29">
        <v>2.4903731112844247E-8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</row>
    <row r="27" spans="1:9" x14ac:dyDescent="0.3">
      <c r="A27" s="14"/>
      <c r="B27" s="14" t="s">
        <v>230</v>
      </c>
      <c r="C27" s="29">
        <v>2.9909251631605842E-4</v>
      </c>
      <c r="D27" s="29">
        <v>2.0015875807326308E-3</v>
      </c>
      <c r="E27" s="29">
        <v>8.7230020497303812E-4</v>
      </c>
      <c r="F27" s="29">
        <v>2.3430114898782845E-3</v>
      </c>
      <c r="G27" s="29">
        <v>4.3600804171088992E-3</v>
      </c>
      <c r="H27" s="29">
        <v>1.647981866722209E-2</v>
      </c>
      <c r="I27" s="29">
        <v>3.0855224145934699E-2</v>
      </c>
    </row>
    <row r="28" spans="1:9" x14ac:dyDescent="0.3">
      <c r="A28" s="14"/>
      <c r="B28" s="14" t="s">
        <v>65</v>
      </c>
      <c r="C28" s="29">
        <v>0.15627937684293591</v>
      </c>
      <c r="D28" s="29">
        <v>0.11871007818979756</v>
      </c>
      <c r="E28" s="29">
        <v>0.13636191911101908</v>
      </c>
      <c r="F28" s="29">
        <v>0.11341581156494426</v>
      </c>
      <c r="G28" s="29">
        <v>0.15098074403755116</v>
      </c>
      <c r="H28" s="29">
        <v>8.8301946640361381E-2</v>
      </c>
      <c r="I28" s="29">
        <v>6.1323106599838285E-2</v>
      </c>
    </row>
    <row r="29" spans="1:9" x14ac:dyDescent="0.3">
      <c r="A29" s="14"/>
      <c r="B29" s="14" t="s">
        <v>63</v>
      </c>
      <c r="C29" s="29">
        <v>1.2728963273212825E-2</v>
      </c>
      <c r="D29" s="29">
        <v>1.0831255254253784E-2</v>
      </c>
      <c r="E29" s="29">
        <v>9.6907258766391665E-3</v>
      </c>
      <c r="F29" s="29">
        <v>1.0661887731741182E-2</v>
      </c>
      <c r="G29" s="29">
        <v>2.975475447028493E-2</v>
      </c>
      <c r="H29" s="29">
        <v>1.0283445112328397E-2</v>
      </c>
      <c r="I29" s="29">
        <v>1.0258430537701006E-2</v>
      </c>
    </row>
    <row r="30" spans="1:9" x14ac:dyDescent="0.3">
      <c r="A30" s="14"/>
      <c r="B30" s="14" t="s">
        <v>267</v>
      </c>
      <c r="C30" s="29">
        <v>5.777918146015709E-3</v>
      </c>
      <c r="D30" s="29">
        <v>0</v>
      </c>
      <c r="E30" s="29">
        <v>8.2126017418747972E-6</v>
      </c>
      <c r="F30" s="29">
        <v>4.0221025133236848E-5</v>
      </c>
      <c r="G30" s="29">
        <v>0</v>
      </c>
      <c r="H30" s="29">
        <v>0</v>
      </c>
      <c r="I30" s="29">
        <v>0</v>
      </c>
    </row>
    <row r="31" spans="1:9" x14ac:dyDescent="0.3">
      <c r="A31" s="14"/>
      <c r="B31" s="14" t="s">
        <v>841</v>
      </c>
      <c r="C31" s="29">
        <v>1.3043930310157766E-2</v>
      </c>
      <c r="D31" s="29">
        <v>1.7388563304585131E-2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</row>
    <row r="32" spans="1:9" x14ac:dyDescent="0.3">
      <c r="A32" s="14"/>
      <c r="B32" s="14" t="s">
        <v>382</v>
      </c>
      <c r="C32" s="29">
        <v>0.17708750492790662</v>
      </c>
      <c r="D32" s="29">
        <v>0.11456139675337272</v>
      </c>
      <c r="E32" s="29">
        <v>0.14073822795406155</v>
      </c>
      <c r="F32" s="29">
        <v>0.12880867297141915</v>
      </c>
      <c r="G32" s="29">
        <v>0</v>
      </c>
      <c r="H32" s="29">
        <v>0</v>
      </c>
      <c r="I32" s="29">
        <v>0</v>
      </c>
    </row>
    <row r="33" spans="1:9" x14ac:dyDescent="0.3">
      <c r="A33" s="14"/>
      <c r="B33" s="14" t="s">
        <v>271</v>
      </c>
      <c r="C33" s="29">
        <v>1.1545742745375427</v>
      </c>
      <c r="D33" s="29">
        <v>0.7664391326191381</v>
      </c>
      <c r="E33" s="29">
        <v>0.75279089272687216</v>
      </c>
      <c r="F33" s="29">
        <v>0.62882474302079894</v>
      </c>
      <c r="G33" s="29">
        <v>0.63830525578647046</v>
      </c>
      <c r="H33" s="29">
        <v>0.66562125579147458</v>
      </c>
      <c r="I33" s="29">
        <v>0.73073529969156459</v>
      </c>
    </row>
    <row r="34" spans="1:9" x14ac:dyDescent="0.3">
      <c r="A34" s="14"/>
      <c r="B34" s="14" t="s">
        <v>374</v>
      </c>
      <c r="C34" s="29">
        <v>7.5643023853327876E-3</v>
      </c>
      <c r="D34" s="29">
        <v>7.471119333853274E-3</v>
      </c>
      <c r="E34" s="29">
        <v>3.7255496923765187E-4</v>
      </c>
      <c r="F34" s="29">
        <v>0</v>
      </c>
      <c r="G34" s="29">
        <v>0</v>
      </c>
      <c r="H34" s="29">
        <v>0</v>
      </c>
      <c r="I34" s="29">
        <v>0</v>
      </c>
    </row>
    <row r="35" spans="1:9" x14ac:dyDescent="0.3">
      <c r="A35" s="14"/>
      <c r="B35" s="14" t="s">
        <v>158</v>
      </c>
      <c r="C35" s="29">
        <v>4.29871740256077E-3</v>
      </c>
      <c r="D35" s="29">
        <v>1.0422248826321987E-2</v>
      </c>
      <c r="E35" s="29">
        <v>6.1072004719705175E-3</v>
      </c>
      <c r="F35" s="29">
        <v>3.820283774437128E-3</v>
      </c>
      <c r="G35" s="29">
        <v>3.2750630210206292E-3</v>
      </c>
      <c r="H35" s="29">
        <v>3.4313660509065346E-3</v>
      </c>
      <c r="I35" s="29">
        <v>8.6843856403818044E-4</v>
      </c>
    </row>
    <row r="36" spans="1:9" x14ac:dyDescent="0.3">
      <c r="A36" s="14"/>
      <c r="B36" s="14" t="s">
        <v>53</v>
      </c>
      <c r="C36" s="29">
        <v>3.426308499974442</v>
      </c>
      <c r="D36" s="29">
        <v>3.7042700401447113</v>
      </c>
      <c r="E36" s="29">
        <v>2.335227915680945</v>
      </c>
      <c r="F36" s="29">
        <v>2.4419646484975392</v>
      </c>
      <c r="G36" s="29">
        <v>2.7042258271652329</v>
      </c>
      <c r="H36" s="29">
        <v>2.596612013854263</v>
      </c>
      <c r="I36" s="29">
        <v>2.1795506142851875</v>
      </c>
    </row>
    <row r="37" spans="1:9" x14ac:dyDescent="0.3">
      <c r="A37" s="14"/>
      <c r="B37" s="14" t="s">
        <v>105</v>
      </c>
      <c r="C37" s="29">
        <v>0.10335024402471013</v>
      </c>
      <c r="D37" s="29">
        <v>1.2225739677917498E-2</v>
      </c>
      <c r="E37" s="29">
        <v>2.0056186306434621E-2</v>
      </c>
      <c r="F37" s="29">
        <v>3.8154767964943423E-2</v>
      </c>
      <c r="G37" s="29">
        <v>5.2627933776181975E-2</v>
      </c>
      <c r="H37" s="29">
        <v>2.8316614760947267E-2</v>
      </c>
      <c r="I37" s="29">
        <v>3.558240060622242E-2</v>
      </c>
    </row>
    <row r="38" spans="1:9" x14ac:dyDescent="0.3">
      <c r="A38" s="14"/>
      <c r="B38" s="14" t="s">
        <v>13</v>
      </c>
      <c r="C38" s="29">
        <v>3.0666608497181322E-2</v>
      </c>
      <c r="D38" s="29">
        <v>2.662131467618617E-2</v>
      </c>
      <c r="E38" s="29">
        <v>2.0562184256403715E-2</v>
      </c>
      <c r="F38" s="29">
        <v>2.5042657772692999E-2</v>
      </c>
      <c r="G38" s="29">
        <v>1.6102895157528063E-2</v>
      </c>
      <c r="H38" s="29">
        <v>1.4347761195730184E-2</v>
      </c>
      <c r="I38" s="29">
        <v>2.1562207811922803E-2</v>
      </c>
    </row>
    <row r="39" spans="1:9" x14ac:dyDescent="0.3">
      <c r="A39" s="14"/>
      <c r="B39" s="14" t="s">
        <v>395</v>
      </c>
      <c r="C39" s="29">
        <v>0.17731443399946661</v>
      </c>
      <c r="D39" s="29">
        <v>0.11456139675337272</v>
      </c>
      <c r="E39" s="29">
        <v>0.14073822795406155</v>
      </c>
      <c r="F39" s="29">
        <v>0.12880867297141915</v>
      </c>
      <c r="G39" s="29">
        <v>0</v>
      </c>
      <c r="H39" s="29">
        <v>0</v>
      </c>
      <c r="I39" s="29">
        <v>0</v>
      </c>
    </row>
    <row r="40" spans="1:9" x14ac:dyDescent="0.3">
      <c r="A40" s="30" t="s">
        <v>2019</v>
      </c>
      <c r="B40" s="30"/>
      <c r="C40" s="31">
        <v>1.9072187064290272E-2</v>
      </c>
      <c r="D40" s="31">
        <v>2.9892182964881598E-2</v>
      </c>
      <c r="E40" s="31">
        <v>3.1082895461819915E-2</v>
      </c>
      <c r="F40" s="31">
        <v>2.5008479292281501E-2</v>
      </c>
      <c r="G40" s="31">
        <v>2.6408014814121656E-2</v>
      </c>
      <c r="H40" s="31">
        <v>3.1963694311283292E-2</v>
      </c>
      <c r="I40" s="31">
        <v>3.7755302745345984E-2</v>
      </c>
    </row>
    <row r="41" spans="1:9" x14ac:dyDescent="0.3">
      <c r="A41" s="14"/>
      <c r="B41" s="14" t="s">
        <v>200</v>
      </c>
      <c r="C41" s="29">
        <v>0</v>
      </c>
      <c r="D41" s="29">
        <v>0</v>
      </c>
      <c r="E41" s="29">
        <v>1.5585216213108436E-5</v>
      </c>
      <c r="F41" s="29">
        <v>7.1299376445189267E-5</v>
      </c>
      <c r="G41" s="29">
        <v>7.4090154642725192E-6</v>
      </c>
      <c r="H41" s="29">
        <v>1.9965392025697487E-4</v>
      </c>
      <c r="I41" s="29">
        <v>0</v>
      </c>
    </row>
    <row r="42" spans="1:9" x14ac:dyDescent="0.3">
      <c r="A42" s="14"/>
      <c r="B42" s="14" t="s">
        <v>261</v>
      </c>
      <c r="C42" s="29">
        <v>0</v>
      </c>
      <c r="D42" s="29">
        <v>1.2451865556422124E-4</v>
      </c>
      <c r="E42" s="29">
        <v>8.6929492822118774E-5</v>
      </c>
      <c r="F42" s="29">
        <v>1.3058130803341353E-4</v>
      </c>
      <c r="G42" s="29">
        <v>0</v>
      </c>
      <c r="H42" s="29">
        <v>2.7514315205407668E-4</v>
      </c>
      <c r="I42" s="29">
        <v>1.1193208158714326E-4</v>
      </c>
    </row>
    <row r="43" spans="1:9" x14ac:dyDescent="0.3">
      <c r="A43" s="14"/>
      <c r="B43" s="14" t="s">
        <v>119</v>
      </c>
      <c r="C43" s="29">
        <v>3.4396721071587818E-3</v>
      </c>
      <c r="D43" s="29">
        <v>8.6214174856782348E-3</v>
      </c>
      <c r="E43" s="29">
        <v>9.4130990726231743E-3</v>
      </c>
      <c r="F43" s="29">
        <v>1.0977977690112162E-2</v>
      </c>
      <c r="G43" s="29">
        <v>7.1983896523784433E-3</v>
      </c>
      <c r="H43" s="29">
        <v>8.3330600260793971E-3</v>
      </c>
      <c r="I43" s="29">
        <v>1.5981545711552823E-2</v>
      </c>
    </row>
    <row r="44" spans="1:9" x14ac:dyDescent="0.3">
      <c r="A44" s="14"/>
      <c r="B44" s="14" t="s">
        <v>119</v>
      </c>
      <c r="C44" s="29">
        <v>3.4396721071587818E-3</v>
      </c>
      <c r="D44" s="29">
        <v>8.6214174856782348E-3</v>
      </c>
      <c r="E44" s="29">
        <v>9.4130990726231743E-3</v>
      </c>
      <c r="F44" s="29">
        <v>1.0977977690112162E-2</v>
      </c>
      <c r="G44" s="29">
        <v>7.1983896523784433E-3</v>
      </c>
      <c r="H44" s="29">
        <v>8.3330600260793971E-3</v>
      </c>
      <c r="I44" s="29">
        <v>1.5981545711552823E-2</v>
      </c>
    </row>
    <row r="45" spans="1:9" x14ac:dyDescent="0.3">
      <c r="A45" s="2"/>
      <c r="B45" s="14" t="s">
        <v>172</v>
      </c>
      <c r="C45" s="29">
        <v>7.6951033566421637E-3</v>
      </c>
      <c r="D45" s="29">
        <v>1.5298414943048837E-2</v>
      </c>
      <c r="E45" s="29">
        <v>1.6739155556326164E-2</v>
      </c>
      <c r="F45" s="29">
        <v>8.4044170957562874E-3</v>
      </c>
      <c r="G45" s="29">
        <v>1.4995156471587345E-2</v>
      </c>
      <c r="H45" s="29">
        <v>1.5374769547560214E-2</v>
      </c>
      <c r="I45" s="29">
        <v>1.2121430274733828E-2</v>
      </c>
    </row>
    <row r="46" spans="1:9" x14ac:dyDescent="0.3">
      <c r="A46" s="14"/>
      <c r="B46" s="14" t="s">
        <v>152</v>
      </c>
      <c r="C46" s="29">
        <v>5.5370693460636002E-4</v>
      </c>
      <c r="D46" s="29">
        <v>4.3481914523026057E-4</v>
      </c>
      <c r="E46" s="29">
        <v>3.0400485489792391E-4</v>
      </c>
      <c r="F46" s="29">
        <v>9.6244866362198579E-4</v>
      </c>
      <c r="G46" s="29">
        <v>8.7906716647438655E-4</v>
      </c>
      <c r="H46" s="29">
        <v>1.919540186136705E-3</v>
      </c>
      <c r="I46" s="29">
        <v>3.8766735649262691E-3</v>
      </c>
    </row>
    <row r="47" spans="1:9" x14ac:dyDescent="0.3">
      <c r="A47" s="14"/>
      <c r="B47" s="14" t="s">
        <v>136</v>
      </c>
      <c r="C47" s="29">
        <v>3.2233383539499341E-3</v>
      </c>
      <c r="D47" s="29">
        <v>2.9212076595366301E-3</v>
      </c>
      <c r="E47" s="29">
        <v>2.8714674253992019E-3</v>
      </c>
      <c r="F47" s="29">
        <v>2.8888326850750666E-3</v>
      </c>
      <c r="G47" s="29">
        <v>1.2583271570735682E-3</v>
      </c>
      <c r="H47" s="29">
        <v>2.7375415018901002E-3</v>
      </c>
      <c r="I47" s="29">
        <v>2.6957780425351852E-3</v>
      </c>
    </row>
    <row r="48" spans="1:9" x14ac:dyDescent="0.3">
      <c r="A48" s="14"/>
      <c r="B48" s="14" t="s">
        <v>156</v>
      </c>
      <c r="C48" s="29">
        <v>4.1603663119330328E-3</v>
      </c>
      <c r="D48" s="29">
        <v>2.4918050758234132E-3</v>
      </c>
      <c r="E48" s="29">
        <v>1.6526538435382237E-3</v>
      </c>
      <c r="F48" s="29">
        <v>1.5729224732373987E-3</v>
      </c>
      <c r="G48" s="29">
        <v>2.0696653511436407E-3</v>
      </c>
      <c r="H48" s="29">
        <v>3.1239859773058236E-3</v>
      </c>
      <c r="I48" s="29">
        <v>2.9679430700107336E-3</v>
      </c>
    </row>
    <row r="49" spans="1:9" x14ac:dyDescent="0.3">
      <c r="A49" s="30" t="s">
        <v>2018</v>
      </c>
      <c r="B49" s="30"/>
      <c r="C49" s="31">
        <v>8.7654936306583302</v>
      </c>
      <c r="D49" s="31">
        <v>9.0653178984793676</v>
      </c>
      <c r="E49" s="31">
        <v>10.068394264044739</v>
      </c>
      <c r="F49" s="31">
        <v>8.1936476949417223</v>
      </c>
      <c r="G49" s="31">
        <v>4.8081715451910405</v>
      </c>
      <c r="H49" s="31">
        <v>6.2782557820007545</v>
      </c>
      <c r="I49" s="31">
        <v>7.8292273021885403</v>
      </c>
    </row>
    <row r="50" spans="1:9" x14ac:dyDescent="0.3">
      <c r="A50" s="14"/>
      <c r="B50" s="14" t="s">
        <v>17</v>
      </c>
      <c r="C50" s="29">
        <v>0.52554390028933262</v>
      </c>
      <c r="D50" s="29">
        <v>0.61033818909607218</v>
      </c>
      <c r="E50" s="29">
        <v>2.8205573045314165</v>
      </c>
      <c r="F50" s="29">
        <v>0.68378894518225952</v>
      </c>
      <c r="G50" s="29">
        <v>0.113569543277831</v>
      </c>
      <c r="H50" s="29">
        <v>0.50365987884017427</v>
      </c>
      <c r="I50" s="29">
        <v>0.69202722284572626</v>
      </c>
    </row>
    <row r="51" spans="1:9" x14ac:dyDescent="0.3">
      <c r="A51" s="14"/>
      <c r="B51" s="14" t="s">
        <v>808</v>
      </c>
      <c r="C51" s="29">
        <v>1.5584353989381875E-3</v>
      </c>
      <c r="D51" s="29">
        <v>1.5658532233839731E-3</v>
      </c>
      <c r="E51" s="29">
        <v>1.8541129431534839E-3</v>
      </c>
      <c r="F51" s="29">
        <v>1.284596715058308E-3</v>
      </c>
      <c r="G51" s="29">
        <v>3.660461645208482E-3</v>
      </c>
      <c r="H51" s="29">
        <v>0</v>
      </c>
      <c r="I51" s="29">
        <v>1.3919441859224461E-3</v>
      </c>
    </row>
    <row r="52" spans="1:9" x14ac:dyDescent="0.3">
      <c r="A52" s="14"/>
      <c r="B52" s="14" t="s">
        <v>45</v>
      </c>
      <c r="C52" s="29">
        <v>0.16010250234876316</v>
      </c>
      <c r="D52" s="29">
        <v>6.5547510597393346E-2</v>
      </c>
      <c r="E52" s="29">
        <v>7.4388388242484074E-2</v>
      </c>
      <c r="F52" s="29">
        <v>5.2374845441132897E-2</v>
      </c>
      <c r="G52" s="29">
        <v>2.9038240546725061E-2</v>
      </c>
      <c r="H52" s="29">
        <v>3.0658580609943465E-2</v>
      </c>
      <c r="I52" s="29">
        <v>6.6044626147813035E-2</v>
      </c>
    </row>
    <row r="53" spans="1:9" x14ac:dyDescent="0.3">
      <c r="A53" s="14"/>
      <c r="B53" s="14" t="s">
        <v>142</v>
      </c>
      <c r="C53" s="29">
        <v>6.3035853211106561E-6</v>
      </c>
      <c r="D53" s="29">
        <v>6.2259327782110612E-6</v>
      </c>
      <c r="E53" s="29">
        <v>0</v>
      </c>
      <c r="F53" s="29">
        <v>6.194559204621135E-6</v>
      </c>
      <c r="G53" s="29">
        <v>0</v>
      </c>
      <c r="H53" s="29">
        <v>3.0195692718840723E-6</v>
      </c>
      <c r="I53" s="29">
        <v>0</v>
      </c>
    </row>
    <row r="54" spans="1:9" x14ac:dyDescent="0.3">
      <c r="A54" s="14"/>
      <c r="B54" s="14" t="s">
        <v>127</v>
      </c>
      <c r="C54" s="29">
        <v>6.0175238915496643E-2</v>
      </c>
      <c r="D54" s="29">
        <v>8.0414163328206029E-2</v>
      </c>
      <c r="E54" s="29">
        <v>5.9302353092702619E-2</v>
      </c>
      <c r="F54" s="29">
        <v>3.4394887337310553E-2</v>
      </c>
      <c r="G54" s="29">
        <v>4.3358504328684183E-2</v>
      </c>
      <c r="H54" s="29">
        <v>4.8606927538145848E-2</v>
      </c>
      <c r="I54" s="29">
        <v>6.825883389870728E-2</v>
      </c>
    </row>
    <row r="55" spans="1:9" x14ac:dyDescent="0.3">
      <c r="A55" s="14"/>
      <c r="B55" s="14" t="s">
        <v>146</v>
      </c>
      <c r="C55" s="29">
        <v>8.4119202891212524E-2</v>
      </c>
      <c r="D55" s="29">
        <v>9.9650723564851704E-2</v>
      </c>
      <c r="E55" s="29">
        <v>8.1846042359365878E-2</v>
      </c>
      <c r="F55" s="29">
        <v>7.2120465267761794E-2</v>
      </c>
      <c r="G55" s="29">
        <v>7.7567106380501946E-2</v>
      </c>
      <c r="H55" s="29">
        <v>2.1847247987321079E-2</v>
      </c>
      <c r="I55" s="29">
        <v>9.8537924442694672E-2</v>
      </c>
    </row>
    <row r="56" spans="1:9" x14ac:dyDescent="0.3">
      <c r="A56" s="14"/>
      <c r="B56" s="14" t="s">
        <v>144</v>
      </c>
      <c r="C56" s="29">
        <v>9.9501779114465646E-4</v>
      </c>
      <c r="D56" s="29">
        <v>1.1760849277368478E-3</v>
      </c>
      <c r="E56" s="29">
        <v>6.4267896737866214E-4</v>
      </c>
      <c r="F56" s="29">
        <v>1.6634714424109481E-3</v>
      </c>
      <c r="G56" s="29">
        <v>3.0547584034984932E-4</v>
      </c>
      <c r="H56" s="29">
        <v>1.162766676509303E-3</v>
      </c>
      <c r="I56" s="29">
        <v>1.0711194601556329E-3</v>
      </c>
    </row>
    <row r="57" spans="1:9" x14ac:dyDescent="0.3">
      <c r="A57" s="14"/>
      <c r="B57" s="14" t="s">
        <v>1</v>
      </c>
      <c r="C57" s="29">
        <v>8.9976431335735338E-2</v>
      </c>
      <c r="D57" s="29">
        <v>0.10562804862129602</v>
      </c>
      <c r="E57" s="29">
        <v>0.10501631630566624</v>
      </c>
      <c r="F57" s="29">
        <v>6.3052689861820443E-2</v>
      </c>
      <c r="G57" s="29">
        <v>7.9653518517538546E-2</v>
      </c>
      <c r="H57" s="29">
        <v>0.10825746467453981</v>
      </c>
      <c r="I57" s="29">
        <v>0.16806697940401005</v>
      </c>
    </row>
    <row r="58" spans="1:9" x14ac:dyDescent="0.3">
      <c r="A58" s="14"/>
      <c r="B58" s="14" t="s">
        <v>168</v>
      </c>
      <c r="C58" s="29">
        <v>1.394999190525091E-3</v>
      </c>
      <c r="D58" s="29">
        <v>1.2777014895764196E-3</v>
      </c>
      <c r="E58" s="29">
        <v>7.8236543539906894E-4</v>
      </c>
      <c r="F58" s="29">
        <v>1.9262446438709766E-3</v>
      </c>
      <c r="G58" s="29">
        <v>3.4496895281835581E-4</v>
      </c>
      <c r="H58" s="29">
        <v>3.8413450492273227E-4</v>
      </c>
      <c r="I58" s="29">
        <v>1.4673174162929264E-3</v>
      </c>
    </row>
    <row r="59" spans="1:9" x14ac:dyDescent="0.3">
      <c r="A59" s="14"/>
      <c r="B59" s="14" t="s">
        <v>75</v>
      </c>
      <c r="C59" s="29">
        <v>1.2900378761640114E-2</v>
      </c>
      <c r="D59" s="29">
        <v>2.3720458345714956E-2</v>
      </c>
      <c r="E59" s="29">
        <v>9.9759463237106428E-3</v>
      </c>
      <c r="F59" s="29">
        <v>8.7923281363486688E-3</v>
      </c>
      <c r="G59" s="29">
        <v>5.1589837053747298E-3</v>
      </c>
      <c r="H59" s="29">
        <v>7.9729265675142352E-3</v>
      </c>
      <c r="I59" s="29">
        <v>9.3848130041012442E-3</v>
      </c>
    </row>
    <row r="60" spans="1:9" x14ac:dyDescent="0.3">
      <c r="A60" s="14"/>
      <c r="B60" s="14" t="s">
        <v>93</v>
      </c>
      <c r="C60" s="29">
        <v>9.038521884380936E-4</v>
      </c>
      <c r="D60" s="29">
        <v>3.140167489413535E-3</v>
      </c>
      <c r="E60" s="29">
        <v>4.6767259935866553E-3</v>
      </c>
      <c r="F60" s="29">
        <v>4.3012541293207314E-4</v>
      </c>
      <c r="G60" s="29">
        <v>4.2313298413271689E-4</v>
      </c>
      <c r="H60" s="29">
        <v>1.0042362701661173E-3</v>
      </c>
      <c r="I60" s="29">
        <v>0</v>
      </c>
    </row>
    <row r="61" spans="1:9" x14ac:dyDescent="0.3">
      <c r="A61" s="14"/>
      <c r="B61" s="14" t="s">
        <v>5</v>
      </c>
      <c r="C61" s="29">
        <v>8.0083349724231062E-2</v>
      </c>
      <c r="D61" s="29">
        <v>9.7402547021055663E-2</v>
      </c>
      <c r="E61" s="29">
        <v>8.61810919814152E-2</v>
      </c>
      <c r="F61" s="29">
        <v>8.8629707346541881E-2</v>
      </c>
      <c r="G61" s="29">
        <v>9.406493451728716E-2</v>
      </c>
      <c r="H61" s="29">
        <v>9.7561662653089007E-2</v>
      </c>
      <c r="I61" s="29">
        <v>9.0084240411473115E-2</v>
      </c>
    </row>
    <row r="62" spans="1:9" x14ac:dyDescent="0.3">
      <c r="A62" s="14"/>
      <c r="B62" s="14" t="s">
        <v>41</v>
      </c>
      <c r="C62" s="29">
        <v>0.31720141876870156</v>
      </c>
      <c r="D62" s="29">
        <v>0.65144754227729273</v>
      </c>
      <c r="E62" s="29">
        <v>0.52609349455867038</v>
      </c>
      <c r="F62" s="29">
        <v>0.84104763967606755</v>
      </c>
      <c r="G62" s="29">
        <v>0.3416796559566122</v>
      </c>
      <c r="H62" s="29">
        <v>0.45617276460564521</v>
      </c>
      <c r="I62" s="29">
        <v>0.36017997780608996</v>
      </c>
    </row>
    <row r="63" spans="1:9" x14ac:dyDescent="0.3">
      <c r="A63" s="14"/>
      <c r="B63" s="14" t="s">
        <v>115</v>
      </c>
      <c r="C63" s="29">
        <v>0.10251952918496023</v>
      </c>
      <c r="D63" s="29">
        <v>0.10373997050371456</v>
      </c>
      <c r="E63" s="29">
        <v>8.7773978694013474E-2</v>
      </c>
      <c r="F63" s="29">
        <v>6.5889534708770736E-2</v>
      </c>
      <c r="G63" s="29">
        <v>3.75263295035657E-2</v>
      </c>
      <c r="H63" s="29">
        <v>3.8778579828198725E-2</v>
      </c>
      <c r="I63" s="29">
        <v>7.8473727922562519E-2</v>
      </c>
    </row>
    <row r="64" spans="1:9" x14ac:dyDescent="0.3">
      <c r="A64" s="14"/>
      <c r="B64" s="14" t="s">
        <v>117</v>
      </c>
      <c r="C64" s="29">
        <v>4.8341565469065512E-2</v>
      </c>
      <c r="D64" s="29">
        <v>4.4411695324124097E-2</v>
      </c>
      <c r="E64" s="29">
        <v>3.3150686272704739E-2</v>
      </c>
      <c r="F64" s="29">
        <v>3.2781607310855047E-2</v>
      </c>
      <c r="G64" s="29">
        <v>4.3834665710524474E-2</v>
      </c>
      <c r="H64" s="29">
        <v>3.2031953184458867E-2</v>
      </c>
      <c r="I64" s="29">
        <v>2.1307140168676759E-2</v>
      </c>
    </row>
    <row r="65" spans="1:9" x14ac:dyDescent="0.3">
      <c r="A65" s="14"/>
      <c r="B65" s="14" t="s">
        <v>27</v>
      </c>
      <c r="C65" s="29">
        <v>1.2580920495796906</v>
      </c>
      <c r="D65" s="29">
        <v>1.3916239842210587</v>
      </c>
      <c r="E65" s="29">
        <v>1.4318152633580274</v>
      </c>
      <c r="F65" s="29">
        <v>1.3161016330089295</v>
      </c>
      <c r="G65" s="29">
        <v>1.0373590756622542</v>
      </c>
      <c r="H65" s="29">
        <v>1.3190308719573856</v>
      </c>
      <c r="I65" s="29">
        <v>1.5063364966686876</v>
      </c>
    </row>
    <row r="66" spans="1:9" x14ac:dyDescent="0.3">
      <c r="A66" s="14"/>
      <c r="B66" s="14" t="s">
        <v>73</v>
      </c>
      <c r="C66" s="29">
        <v>0.39280584162328869</v>
      </c>
      <c r="D66" s="29">
        <v>0.37036938487438859</v>
      </c>
      <c r="E66" s="29">
        <v>0.27112602198627189</v>
      </c>
      <c r="F66" s="29">
        <v>0.30961904749112112</v>
      </c>
      <c r="G66" s="29">
        <v>0.10294967007798794</v>
      </c>
      <c r="H66" s="29">
        <v>8.7388375957152847E-2</v>
      </c>
      <c r="I66" s="29">
        <v>0.28934078828545506</v>
      </c>
    </row>
    <row r="67" spans="1:9" x14ac:dyDescent="0.3">
      <c r="A67" s="14"/>
      <c r="B67" s="14" t="s">
        <v>138</v>
      </c>
      <c r="C67" s="29">
        <v>0</v>
      </c>
      <c r="D67" s="29">
        <v>7.2432501941707488E-4</v>
      </c>
      <c r="E67" s="29">
        <v>7.2884170481859285E-4</v>
      </c>
      <c r="F67" s="29">
        <v>0</v>
      </c>
      <c r="G67" s="29">
        <v>5.1511357745179134E-4</v>
      </c>
      <c r="H67" s="29">
        <v>0</v>
      </c>
      <c r="I67" s="29">
        <v>5.4156793785158753E-5</v>
      </c>
    </row>
    <row r="68" spans="1:9" x14ac:dyDescent="0.3">
      <c r="A68" s="14"/>
      <c r="B68" s="14" t="s">
        <v>178</v>
      </c>
      <c r="C68" s="29">
        <v>1.3858369292608566E-2</v>
      </c>
      <c r="D68" s="29">
        <v>8.0311544391189153E-3</v>
      </c>
      <c r="E68" s="29">
        <v>1.0963696656713314E-2</v>
      </c>
      <c r="F68" s="29">
        <v>8.9122857753461578E-3</v>
      </c>
      <c r="G68" s="29">
        <v>9.7842401115096622E-3</v>
      </c>
      <c r="H68" s="29">
        <v>7.4849566242545891E-3</v>
      </c>
      <c r="I68" s="29">
        <v>1.0847340438939397E-2</v>
      </c>
    </row>
    <row r="69" spans="1:9" x14ac:dyDescent="0.3">
      <c r="A69" s="14"/>
      <c r="B69" s="14" t="s">
        <v>57</v>
      </c>
      <c r="C69" s="29">
        <v>0.17403303962470923</v>
      </c>
      <c r="D69" s="29">
        <v>0.17484982395482124</v>
      </c>
      <c r="E69" s="29">
        <v>0.15811700078377372</v>
      </c>
      <c r="F69" s="29">
        <v>0.1029918191893326</v>
      </c>
      <c r="G69" s="29">
        <v>5.3361012737570858E-2</v>
      </c>
      <c r="H69" s="29">
        <v>0.26539967356591287</v>
      </c>
      <c r="I69" s="29">
        <v>0.31796935766415996</v>
      </c>
    </row>
    <row r="70" spans="1:9" x14ac:dyDescent="0.3">
      <c r="A70" s="14"/>
      <c r="B70" s="14" t="s">
        <v>995</v>
      </c>
      <c r="C70" s="29">
        <v>0</v>
      </c>
      <c r="D70" s="29">
        <v>2.6148917668486465E-7</v>
      </c>
      <c r="E70" s="29">
        <v>1.8899713589426079E-3</v>
      </c>
      <c r="F70" s="29">
        <v>0</v>
      </c>
      <c r="G70" s="29">
        <v>1.854572081169592E-4</v>
      </c>
      <c r="H70" s="29">
        <v>0</v>
      </c>
      <c r="I70" s="29">
        <v>0</v>
      </c>
    </row>
    <row r="71" spans="1:9" x14ac:dyDescent="0.3">
      <c r="A71" s="14"/>
      <c r="B71" s="14" t="s">
        <v>188</v>
      </c>
      <c r="C71" s="29">
        <v>6.6959582930085099E-3</v>
      </c>
      <c r="D71" s="29">
        <v>2.2132910859565306E-3</v>
      </c>
      <c r="E71" s="29">
        <v>3.1991388347179473E-3</v>
      </c>
      <c r="F71" s="29">
        <v>3.4787622390883535E-3</v>
      </c>
      <c r="G71" s="29">
        <v>2.3388240337139871E-3</v>
      </c>
      <c r="H71" s="29">
        <v>1.6558321429152531E-3</v>
      </c>
      <c r="I71" s="29">
        <v>1.722706200882967E-3</v>
      </c>
    </row>
    <row r="72" spans="1:9" x14ac:dyDescent="0.3">
      <c r="A72" s="14"/>
      <c r="B72" s="14" t="s">
        <v>85</v>
      </c>
      <c r="C72" s="29">
        <v>3.4440566143404155E-2</v>
      </c>
      <c r="D72" s="29">
        <v>4.6429445426348956E-2</v>
      </c>
      <c r="E72" s="29">
        <v>3.6499421450695319E-2</v>
      </c>
      <c r="F72" s="29">
        <v>2.1875937161698632E-2</v>
      </c>
      <c r="G72" s="29">
        <v>2.999552738167624E-2</v>
      </c>
      <c r="H72" s="29">
        <v>1.0247790038365991E-2</v>
      </c>
      <c r="I72" s="29">
        <v>1.6189479957386652E-2</v>
      </c>
    </row>
    <row r="73" spans="1:9" x14ac:dyDescent="0.3">
      <c r="A73" s="14"/>
      <c r="B73" s="14" t="s">
        <v>3</v>
      </c>
      <c r="C73" s="29">
        <v>0.2871865123798602</v>
      </c>
      <c r="D73" s="29">
        <v>0.41918868572731777</v>
      </c>
      <c r="E73" s="29">
        <v>0.44890208162332157</v>
      </c>
      <c r="F73" s="29">
        <v>0.39346443925610797</v>
      </c>
      <c r="G73" s="29">
        <v>0.26291291035254527</v>
      </c>
      <c r="H73" s="29">
        <v>0.28236994154472372</v>
      </c>
      <c r="I73" s="29">
        <v>0.58710213781252518</v>
      </c>
    </row>
    <row r="74" spans="1:9" x14ac:dyDescent="0.3">
      <c r="A74" s="14"/>
      <c r="B74" s="14" t="s">
        <v>33</v>
      </c>
      <c r="C74" s="29">
        <v>0.18538075391977266</v>
      </c>
      <c r="D74" s="29">
        <v>0.1203389129491659</v>
      </c>
      <c r="E74" s="29">
        <v>0.18904905763847352</v>
      </c>
      <c r="F74" s="29">
        <v>7.5511478478437088E-2</v>
      </c>
      <c r="G74" s="29">
        <v>4.1011932820101106E-2</v>
      </c>
      <c r="H74" s="29">
        <v>4.8996618050528844E-2</v>
      </c>
      <c r="I74" s="29">
        <v>0.11364920173788774</v>
      </c>
    </row>
    <row r="75" spans="1:9" x14ac:dyDescent="0.3">
      <c r="A75" s="14"/>
      <c r="B75" s="14" t="s">
        <v>577</v>
      </c>
      <c r="C75" s="29">
        <v>4.0665689623549064E-4</v>
      </c>
      <c r="D75" s="29">
        <v>4.177028108364028E-3</v>
      </c>
      <c r="E75" s="29">
        <v>3.3047115991256672E-3</v>
      </c>
      <c r="F75" s="29">
        <v>3.6382380685317222E-3</v>
      </c>
      <c r="G75" s="29">
        <v>2.4426939795500931E-3</v>
      </c>
      <c r="H75" s="29">
        <v>0</v>
      </c>
      <c r="I75" s="29">
        <v>4.0365024456494626E-3</v>
      </c>
    </row>
    <row r="76" spans="1:9" x14ac:dyDescent="0.3">
      <c r="A76" s="14"/>
      <c r="B76" s="14" t="s">
        <v>43</v>
      </c>
      <c r="C76" s="29">
        <v>4.3863920797165015E-2</v>
      </c>
      <c r="D76" s="29">
        <v>8.1252942782851334E-2</v>
      </c>
      <c r="E76" s="29">
        <v>8.4749220421896684E-2</v>
      </c>
      <c r="F76" s="29">
        <v>6.3019053405339351E-2</v>
      </c>
      <c r="G76" s="29">
        <v>6.6181090908206924E-2</v>
      </c>
      <c r="H76" s="29">
        <v>8.0354156477250943E-2</v>
      </c>
      <c r="I76" s="29">
        <v>6.0232878475862138E-2</v>
      </c>
    </row>
    <row r="77" spans="1:9" x14ac:dyDescent="0.3">
      <c r="A77" s="14"/>
      <c r="B77" s="14" t="s">
        <v>899</v>
      </c>
      <c r="C77" s="29">
        <v>0</v>
      </c>
      <c r="D77" s="29">
        <v>2.1367799754518173E-2</v>
      </c>
      <c r="E77" s="29">
        <v>1.3864819457663833E-2</v>
      </c>
      <c r="F77" s="29">
        <v>2.5134399194513438E-2</v>
      </c>
      <c r="G77" s="29">
        <v>3.0918683908426974E-3</v>
      </c>
      <c r="H77" s="29">
        <v>0</v>
      </c>
      <c r="I77" s="29">
        <v>6.490492717980351E-3</v>
      </c>
    </row>
    <row r="78" spans="1:9" x14ac:dyDescent="0.3">
      <c r="A78" s="14"/>
      <c r="B78" s="14" t="s">
        <v>226</v>
      </c>
      <c r="C78" s="29">
        <v>3.2891553490047146E-2</v>
      </c>
      <c r="D78" s="29">
        <v>2.4080725058892527E-2</v>
      </c>
      <c r="E78" s="29">
        <v>2.7474736805375266E-2</v>
      </c>
      <c r="F78" s="29">
        <v>2.1473476650174395E-2</v>
      </c>
      <c r="G78" s="29">
        <v>2.8811222378269091E-2</v>
      </c>
      <c r="H78" s="29">
        <v>3.2883109370817551E-3</v>
      </c>
      <c r="I78" s="29">
        <v>3.1116624153710193E-2</v>
      </c>
    </row>
    <row r="79" spans="1:9" x14ac:dyDescent="0.3">
      <c r="A79" s="14"/>
      <c r="B79" s="14" t="s">
        <v>247</v>
      </c>
      <c r="C79" s="29">
        <v>1.5106100819783162E-2</v>
      </c>
      <c r="D79" s="29">
        <v>3.8528535882207692E-3</v>
      </c>
      <c r="E79" s="29">
        <v>1.5831227174534991E-3</v>
      </c>
      <c r="F79" s="29">
        <v>0</v>
      </c>
      <c r="G79" s="29">
        <v>2.5964009136374287E-7</v>
      </c>
      <c r="H79" s="29">
        <v>1.1667615666560054E-4</v>
      </c>
      <c r="I79" s="29">
        <v>0</v>
      </c>
    </row>
    <row r="80" spans="1:9" x14ac:dyDescent="0.3">
      <c r="A80" s="14"/>
      <c r="B80" s="14" t="s">
        <v>133</v>
      </c>
      <c r="C80" s="29">
        <v>2.7395742010422405E-4</v>
      </c>
      <c r="D80" s="29">
        <v>4.7108075656849841E-4</v>
      </c>
      <c r="E80" s="29">
        <v>4.266659174124977E-4</v>
      </c>
      <c r="F80" s="29">
        <v>6.7304770695237871E-5</v>
      </c>
      <c r="G80" s="29">
        <v>1.9139183877670219E-5</v>
      </c>
      <c r="H80" s="29">
        <v>3.3864038017141057E-5</v>
      </c>
      <c r="I80" s="29">
        <v>0</v>
      </c>
    </row>
    <row r="81" spans="1:9" x14ac:dyDescent="0.3">
      <c r="A81" s="14"/>
      <c r="B81" s="14" t="s">
        <v>11</v>
      </c>
      <c r="C81" s="29">
        <v>2.0376172284853702</v>
      </c>
      <c r="D81" s="29">
        <v>1.443296262736208</v>
      </c>
      <c r="E81" s="29">
        <v>1.3854341442292766</v>
      </c>
      <c r="F81" s="29">
        <v>1.5857175582786747</v>
      </c>
      <c r="G81" s="29">
        <v>0.9438276180769759</v>
      </c>
      <c r="H81" s="29">
        <v>1.1892876379722002</v>
      </c>
      <c r="I81" s="29">
        <v>1.2907788910666043</v>
      </c>
    </row>
    <row r="82" spans="1:9" x14ac:dyDescent="0.3">
      <c r="A82" s="14"/>
      <c r="B82" s="14" t="s">
        <v>91</v>
      </c>
      <c r="C82" s="29">
        <v>0.40031352898741845</v>
      </c>
      <c r="D82" s="29">
        <v>0.42674641401204866</v>
      </c>
      <c r="E82" s="29">
        <v>0.35463060455768997</v>
      </c>
      <c r="F82" s="29">
        <v>0.28513726369249215</v>
      </c>
      <c r="G82" s="29">
        <v>0.24626217274766762</v>
      </c>
      <c r="H82" s="29">
        <v>0.21989411724296798</v>
      </c>
      <c r="I82" s="29">
        <v>0.24897865862417387</v>
      </c>
    </row>
    <row r="83" spans="1:9" x14ac:dyDescent="0.3">
      <c r="A83" s="14"/>
      <c r="B83" s="14" t="s">
        <v>31</v>
      </c>
      <c r="C83" s="29">
        <v>8.368274264357883E-3</v>
      </c>
      <c r="D83" s="29">
        <v>4.9334976187150057E-3</v>
      </c>
      <c r="E83" s="29">
        <v>4.2992098340086547E-3</v>
      </c>
      <c r="F83" s="29">
        <v>3.9072182183147808E-3</v>
      </c>
      <c r="G83" s="29">
        <v>1.1893370756540593E-2</v>
      </c>
      <c r="H83" s="29">
        <v>5.4200060602610349E-4</v>
      </c>
      <c r="I83" s="29">
        <v>2.6845607110830255E-4</v>
      </c>
    </row>
    <row r="84" spans="1:9" x14ac:dyDescent="0.3">
      <c r="A84" s="14"/>
      <c r="B84" s="14" t="s">
        <v>1028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</row>
    <row r="85" spans="1:9" x14ac:dyDescent="0.3">
      <c r="A85" s="14"/>
      <c r="B85" s="14" t="s">
        <v>194</v>
      </c>
      <c r="C85" s="29">
        <v>2.5808265093397672E-2</v>
      </c>
      <c r="D85" s="29">
        <v>3.952183704708951E-2</v>
      </c>
      <c r="E85" s="29">
        <v>3.1255924921300506E-2</v>
      </c>
      <c r="F85" s="29">
        <v>3.8112839648498431E-2</v>
      </c>
      <c r="G85" s="29">
        <v>5.1023432194437293E-2</v>
      </c>
      <c r="H85" s="29">
        <v>5.5909247240458676E-2</v>
      </c>
      <c r="I85" s="29">
        <v>5.5446813437779935E-2</v>
      </c>
    </row>
    <row r="86" spans="1:9" x14ac:dyDescent="0.3">
      <c r="A86" s="14"/>
      <c r="B86" s="14" t="s">
        <v>999</v>
      </c>
      <c r="C86" s="29">
        <v>8.5129919761599421E-3</v>
      </c>
      <c r="D86" s="29">
        <v>9.142159691525124E-3</v>
      </c>
      <c r="E86" s="29">
        <v>6.0422206760859841E-3</v>
      </c>
      <c r="F86" s="29">
        <v>8.4673429767966307E-3</v>
      </c>
      <c r="G86" s="29">
        <v>4.0714039088609773E-3</v>
      </c>
      <c r="H86" s="29">
        <v>0</v>
      </c>
      <c r="I86" s="29">
        <v>5.8915113417284627E-3</v>
      </c>
    </row>
    <row r="87" spans="1:9" x14ac:dyDescent="0.3">
      <c r="A87" s="14"/>
      <c r="B87" s="14" t="s">
        <v>49</v>
      </c>
      <c r="C87" s="29">
        <v>0.73177307115536905</v>
      </c>
      <c r="D87" s="29">
        <v>0.85066764292579922</v>
      </c>
      <c r="E87" s="29">
        <v>0.36217249558844622</v>
      </c>
      <c r="F87" s="29">
        <v>0.54812278366925904</v>
      </c>
      <c r="G87" s="29">
        <v>0.50767705250164818</v>
      </c>
      <c r="H87" s="29">
        <v>0.36675120697280827</v>
      </c>
      <c r="I87" s="29">
        <v>0.45747878063454533</v>
      </c>
    </row>
    <row r="88" spans="1:9" x14ac:dyDescent="0.3">
      <c r="A88" s="14"/>
      <c r="B88" s="14" t="s">
        <v>35</v>
      </c>
      <c r="C88" s="29">
        <v>1.5697575837127005</v>
      </c>
      <c r="D88" s="29">
        <v>1.6938280810113626</v>
      </c>
      <c r="E88" s="29">
        <v>1.3134357138729058</v>
      </c>
      <c r="F88" s="29">
        <v>1.4031661533380406</v>
      </c>
      <c r="G88" s="29">
        <v>0.51577442330338152</v>
      </c>
      <c r="H88" s="29">
        <v>0.96279817752558328</v>
      </c>
      <c r="I88" s="29">
        <v>1.1374988633390593</v>
      </c>
    </row>
    <row r="89" spans="1:9" x14ac:dyDescent="0.3">
      <c r="A89" s="14"/>
      <c r="B89" s="14" t="s">
        <v>150</v>
      </c>
      <c r="C89" s="29">
        <v>8.5098401834993852E-3</v>
      </c>
      <c r="D89" s="29">
        <v>1.512901665105288E-2</v>
      </c>
      <c r="E89" s="29">
        <v>8.3824868078471674E-3</v>
      </c>
      <c r="F89" s="29">
        <v>1.2265227225149848E-2</v>
      </c>
      <c r="G89" s="29">
        <v>4.4509729948070207E-3</v>
      </c>
      <c r="H89" s="29">
        <v>1.0326926909843527E-2</v>
      </c>
      <c r="I89" s="29">
        <v>1.4654900768144295E-2</v>
      </c>
    </row>
    <row r="90" spans="1:9" x14ac:dyDescent="0.3">
      <c r="A90" s="14"/>
      <c r="B90" s="14" t="s">
        <v>232</v>
      </c>
      <c r="C90" s="29">
        <v>3.2904715376197623E-2</v>
      </c>
      <c r="D90" s="29">
        <v>1.0801370776918371E-2</v>
      </c>
      <c r="E90" s="29">
        <v>1.5196144640234582E-2</v>
      </c>
      <c r="F90" s="29">
        <v>0</v>
      </c>
      <c r="G90" s="29">
        <v>3.7091441623391835E-5</v>
      </c>
      <c r="H90" s="29">
        <v>1.8117415631304436E-4</v>
      </c>
      <c r="I90" s="29">
        <v>3.3559722759050436E-3</v>
      </c>
    </row>
    <row r="91" spans="1:9" x14ac:dyDescent="0.3">
      <c r="A91" s="14"/>
      <c r="B91" s="14" t="s">
        <v>164</v>
      </c>
      <c r="C91" s="29">
        <v>3.2403580343169327E-4</v>
      </c>
      <c r="D91" s="29">
        <v>1.1275786854618054E-4</v>
      </c>
      <c r="E91" s="29">
        <v>1.865196453488304E-4</v>
      </c>
      <c r="F91" s="29">
        <v>1.1332326608933905E-4</v>
      </c>
      <c r="G91" s="29">
        <v>6.2016890394311149E-5</v>
      </c>
      <c r="H91" s="29">
        <v>1.5202323456227552E-4</v>
      </c>
      <c r="I91" s="29">
        <v>7.3853462883413591E-5</v>
      </c>
    </row>
    <row r="92" spans="1:9" ht="17.25" thickBot="1" x14ac:dyDescent="0.35">
      <c r="A92" s="14"/>
      <c r="B92" s="14" t="s">
        <v>121</v>
      </c>
      <c r="C92" s="29">
        <v>1.0746689497244126E-2</v>
      </c>
      <c r="D92" s="29">
        <v>1.2700277161306357E-2</v>
      </c>
      <c r="E92" s="29">
        <v>1.1423541255243348E-2</v>
      </c>
      <c r="F92" s="29">
        <v>1.5166826896745639E-2</v>
      </c>
      <c r="G92" s="29">
        <v>1.1946430063782855E-2</v>
      </c>
      <c r="H92" s="29">
        <v>1.7944059139836297E-2</v>
      </c>
      <c r="I92" s="29">
        <v>1.3416570699471145E-2</v>
      </c>
    </row>
    <row r="93" spans="1:9" ht="18" thickTop="1" thickBot="1" x14ac:dyDescent="0.35">
      <c r="A93" s="47" t="s">
        <v>1969</v>
      </c>
      <c r="B93" s="47"/>
      <c r="C93" s="15">
        <v>37.462617010514393</v>
      </c>
      <c r="D93" s="15">
        <v>34.51540454465303</v>
      </c>
      <c r="E93" s="15">
        <v>33.468422847111846</v>
      </c>
      <c r="F93" s="15">
        <v>28.120449641561432</v>
      </c>
      <c r="G93" s="15">
        <v>20.960393809614654</v>
      </c>
      <c r="H93" s="15">
        <v>24.011355479495283</v>
      </c>
      <c r="I93" s="15">
        <v>29.128482588852528</v>
      </c>
    </row>
    <row r="94" spans="1:9" ht="17.25" thickTop="1" x14ac:dyDescent="0.3"/>
  </sheetData>
  <mergeCells count="3">
    <mergeCell ref="A1:B2"/>
    <mergeCell ref="A93:B93"/>
    <mergeCell ref="C1:I1"/>
  </mergeCells>
  <conditionalFormatting sqref="C4:I93">
    <cfRule type="cellIs" dxfId="15" priority="1" operator="equal">
      <formula>0</formula>
    </cfRule>
    <cfRule type="cellIs" dxfId="14" priority="2" operator="between">
      <formula>1E-116</formula>
      <formula>0.00999999999999999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78E7-5B38-43BF-BE1C-DF8BDA8C350F}">
  <dimension ref="A1:B30"/>
  <sheetViews>
    <sheetView zoomScale="70" zoomScaleNormal="70" workbookViewId="0">
      <selection activeCell="P25" sqref="P25"/>
    </sheetView>
  </sheetViews>
  <sheetFormatPr defaultRowHeight="16.5" x14ac:dyDescent="0.3"/>
  <sheetData>
    <row r="1" spans="1:2" x14ac:dyDescent="0.3">
      <c r="A1" t="str">
        <f>สารบัญข้อมูล!A2</f>
        <v xml:space="preserve">แผนภาพ 3-1 </v>
      </c>
      <c r="B1" t="str">
        <f>สารบัญข้อมูล!B2</f>
        <v>จำนวนทะเบียนตำรับยาที่ใช้ในการวิเคราะห์รายงานการบริโภคยาต้านจุลชีพประจำปี 2566</v>
      </c>
    </row>
    <row r="29" spans="1:1" x14ac:dyDescent="0.3">
      <c r="A29" t="s">
        <v>2112</v>
      </c>
    </row>
    <row r="30" spans="1:1" x14ac:dyDescent="0.3">
      <c r="A30" t="s">
        <v>2111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09AA-07C0-422B-A604-83335CFBD2B2}">
  <dimension ref="A1:I10"/>
  <sheetViews>
    <sheetView workbookViewId="0">
      <selection activeCell="J19" sqref="J19"/>
    </sheetView>
  </sheetViews>
  <sheetFormatPr defaultRowHeight="16.5" x14ac:dyDescent="0.3"/>
  <cols>
    <col min="3" max="8" width="9.5" bestFit="1" customWidth="1"/>
  </cols>
  <sheetData>
    <row r="1" spans="1:9" ht="17.25" thickTop="1" x14ac:dyDescent="0.3">
      <c r="A1" s="48" t="s">
        <v>296</v>
      </c>
      <c r="B1" s="48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ht="17.25" thickBot="1" x14ac:dyDescent="0.35">
      <c r="A2" s="49"/>
      <c r="B2" s="49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ht="17.25" thickTop="1" x14ac:dyDescent="0.3">
      <c r="A3" s="14" t="s">
        <v>314</v>
      </c>
      <c r="B3" s="14" t="s">
        <v>247</v>
      </c>
      <c r="C3" s="16">
        <v>39.052831369643357</v>
      </c>
      <c r="D3" s="16">
        <v>56.991497683991341</v>
      </c>
      <c r="E3" s="16">
        <v>45.675307675039498</v>
      </c>
      <c r="F3" s="16">
        <v>42.067769752775774</v>
      </c>
      <c r="G3" s="16">
        <v>46.413617545807128</v>
      </c>
      <c r="H3" s="16">
        <v>29.707222489347561</v>
      </c>
      <c r="I3" s="16">
        <v>20.795858137223824</v>
      </c>
    </row>
    <row r="4" spans="1:9" x14ac:dyDescent="0.3">
      <c r="A4" s="14" t="s">
        <v>304</v>
      </c>
      <c r="B4" s="14" t="s">
        <v>119</v>
      </c>
      <c r="C4" s="16">
        <v>2.8453907161350602</v>
      </c>
      <c r="D4" s="16">
        <v>171.49546829567916</v>
      </c>
      <c r="E4" s="16">
        <v>141.716115365664</v>
      </c>
      <c r="F4" s="16">
        <v>201.19106379608021</v>
      </c>
      <c r="G4" s="16">
        <v>263.72576608441352</v>
      </c>
      <c r="H4" s="16">
        <v>154.72668256643198</v>
      </c>
      <c r="I4" s="16">
        <v>76.103733820124916</v>
      </c>
    </row>
    <row r="5" spans="1:9" x14ac:dyDescent="0.3">
      <c r="A5" s="14" t="s">
        <v>329</v>
      </c>
      <c r="B5" s="14" t="s">
        <v>330</v>
      </c>
      <c r="C5" s="16">
        <v>69.328493165784835</v>
      </c>
      <c r="D5" s="16">
        <v>106.86910408503741</v>
      </c>
      <c r="E5" s="16">
        <v>140.29018959435626</v>
      </c>
      <c r="F5" s="16">
        <v>350.64334350302681</v>
      </c>
      <c r="G5" s="16">
        <v>263.01717372134038</v>
      </c>
      <c r="H5" s="16">
        <v>115.36483686067018</v>
      </c>
      <c r="I5" s="16">
        <v>281.6275</v>
      </c>
    </row>
    <row r="6" spans="1:9" x14ac:dyDescent="0.3">
      <c r="A6" s="14" t="s">
        <v>344</v>
      </c>
      <c r="B6" s="14" t="s">
        <v>345</v>
      </c>
      <c r="C6" s="16">
        <v>0</v>
      </c>
      <c r="D6" s="16">
        <v>0</v>
      </c>
      <c r="E6" s="16">
        <v>0</v>
      </c>
      <c r="F6" s="16">
        <v>0</v>
      </c>
      <c r="G6" s="16">
        <v>6.9524999999999997</v>
      </c>
      <c r="H6" s="16">
        <v>5.8674999999999997</v>
      </c>
      <c r="I6" s="16">
        <v>4</v>
      </c>
    </row>
    <row r="7" spans="1:9" x14ac:dyDescent="0.3">
      <c r="A7" s="14" t="s">
        <v>327</v>
      </c>
      <c r="B7" s="14" t="s">
        <v>328</v>
      </c>
      <c r="C7" s="16">
        <v>1.6579999999999999</v>
      </c>
      <c r="D7" s="16">
        <v>1.165</v>
      </c>
      <c r="E7" s="16">
        <v>0.56299999999999994</v>
      </c>
      <c r="F7" s="16">
        <v>0.86080000000000001</v>
      </c>
      <c r="G7" s="16">
        <v>0</v>
      </c>
      <c r="H7" s="16">
        <v>0.52279999999999993</v>
      </c>
      <c r="I7" s="16">
        <v>0</v>
      </c>
    </row>
    <row r="8" spans="1:9" ht="17.25" thickBot="1" x14ac:dyDescent="0.35">
      <c r="A8" s="14" t="s">
        <v>306</v>
      </c>
      <c r="B8" s="14" t="s">
        <v>307</v>
      </c>
      <c r="C8" s="16">
        <v>485.04659999999996</v>
      </c>
      <c r="D8" s="16">
        <v>588.46212000000003</v>
      </c>
      <c r="E8" s="16">
        <v>113.274</v>
      </c>
      <c r="F8" s="16">
        <v>170.56199999999998</v>
      </c>
      <c r="G8" s="16">
        <v>263.988</v>
      </c>
      <c r="H8" s="16">
        <v>386.89799999999997</v>
      </c>
      <c r="I8" s="16">
        <v>36.72</v>
      </c>
    </row>
    <row r="9" spans="1:9" ht="18" thickTop="1" thickBot="1" x14ac:dyDescent="0.35">
      <c r="A9" s="47" t="s">
        <v>1969</v>
      </c>
      <c r="B9" s="47"/>
      <c r="C9" s="17">
        <v>597.93131525156321</v>
      </c>
      <c r="D9" s="17">
        <v>924.98319006470797</v>
      </c>
      <c r="E9" s="17">
        <v>441.51861263505975</v>
      </c>
      <c r="F9" s="17">
        <v>765.3249770518828</v>
      </c>
      <c r="G9" s="17">
        <v>844.09705735156103</v>
      </c>
      <c r="H9" s="17">
        <v>693.08704191644972</v>
      </c>
      <c r="I9" s="17">
        <v>419.24709195734874</v>
      </c>
    </row>
    <row r="10" spans="1:9" ht="17.25" thickTop="1" x14ac:dyDescent="0.3"/>
  </sheetData>
  <mergeCells count="4">
    <mergeCell ref="A1:A2"/>
    <mergeCell ref="B1:B2"/>
    <mergeCell ref="A9:B9"/>
    <mergeCell ref="C1:I1"/>
  </mergeCells>
  <conditionalFormatting sqref="C3:I9">
    <cfRule type="cellIs" dxfId="13" priority="1" operator="equal">
      <formula>0</formula>
    </cfRule>
    <cfRule type="cellIs" dxfId="12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A7FE-2B03-4CF3-9CF4-45145F4C0E83}">
  <dimension ref="A1:I7"/>
  <sheetViews>
    <sheetView workbookViewId="0">
      <selection activeCell="N12" sqref="N12"/>
    </sheetView>
  </sheetViews>
  <sheetFormatPr defaultRowHeight="16.5" x14ac:dyDescent="0.3"/>
  <sheetData>
    <row r="1" spans="1:9" ht="17.25" thickTop="1" x14ac:dyDescent="0.3">
      <c r="A1" s="48" t="s">
        <v>296</v>
      </c>
      <c r="B1" s="48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ht="17.25" thickBot="1" x14ac:dyDescent="0.35">
      <c r="A2" s="49"/>
      <c r="B2" s="49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ht="17.25" thickTop="1" x14ac:dyDescent="0.3">
      <c r="A3" s="14" t="s">
        <v>1290</v>
      </c>
      <c r="B3" s="14" t="s">
        <v>395</v>
      </c>
      <c r="C3" s="14">
        <v>4.0079999999999998E-2</v>
      </c>
      <c r="D3" s="14">
        <v>4.5215999999999999E-2</v>
      </c>
      <c r="E3" s="14">
        <v>2.2991999999999999E-2</v>
      </c>
      <c r="F3" s="14">
        <v>1.1231999999999999E-2</v>
      </c>
      <c r="G3" s="14">
        <v>0</v>
      </c>
      <c r="H3" s="14">
        <v>0</v>
      </c>
      <c r="I3" s="14">
        <v>0</v>
      </c>
    </row>
    <row r="4" spans="1:9" x14ac:dyDescent="0.3">
      <c r="A4" s="14" t="s">
        <v>393</v>
      </c>
      <c r="B4" s="14" t="s">
        <v>374</v>
      </c>
      <c r="C4" s="14">
        <v>0.20039999999999999</v>
      </c>
      <c r="D4" s="14">
        <v>0.22608</v>
      </c>
      <c r="E4" s="14">
        <v>0.11495999999999999</v>
      </c>
      <c r="F4" s="14">
        <v>5.6159999999999995E-2</v>
      </c>
      <c r="G4" s="14">
        <v>0</v>
      </c>
      <c r="H4" s="14">
        <v>0.45743999999999996</v>
      </c>
      <c r="I4" s="14">
        <v>0</v>
      </c>
    </row>
    <row r="5" spans="1:9" ht="17.25" thickBot="1" x14ac:dyDescent="0.35">
      <c r="A5" s="14" t="s">
        <v>331</v>
      </c>
      <c r="B5" s="14" t="s">
        <v>332</v>
      </c>
      <c r="C5" s="14">
        <v>0</v>
      </c>
      <c r="D5" s="14">
        <v>2.5249999999999999E-3</v>
      </c>
      <c r="E5" s="14">
        <v>1.4599999999999999E-3</v>
      </c>
      <c r="F5" s="14">
        <v>1.15E-3</v>
      </c>
      <c r="G5" s="14">
        <v>2.3649999999999999E-3</v>
      </c>
      <c r="H5" s="14">
        <v>2.5899999999999999E-3</v>
      </c>
      <c r="I5" s="14">
        <v>1.9449999999999999E-3</v>
      </c>
    </row>
    <row r="6" spans="1:9" ht="18" thickTop="1" thickBot="1" x14ac:dyDescent="0.35">
      <c r="A6" s="47" t="s">
        <v>1969</v>
      </c>
      <c r="B6" s="47"/>
      <c r="C6" s="15">
        <v>0.24048</v>
      </c>
      <c r="D6" s="15">
        <v>0.27382099999999998</v>
      </c>
      <c r="E6" s="15">
        <v>0.13941199999999998</v>
      </c>
      <c r="F6" s="15">
        <v>6.8541999999999992E-2</v>
      </c>
      <c r="G6" s="15">
        <v>2.3649999999999999E-3</v>
      </c>
      <c r="H6" s="15">
        <v>0.46002999999999994</v>
      </c>
      <c r="I6" s="15">
        <v>1.9449999999999999E-3</v>
      </c>
    </row>
    <row r="7" spans="1:9" ht="17.25" thickTop="1" x14ac:dyDescent="0.3"/>
  </sheetData>
  <mergeCells count="4">
    <mergeCell ref="A1:A2"/>
    <mergeCell ref="B1:B2"/>
    <mergeCell ref="A6:B6"/>
    <mergeCell ref="C1:I1"/>
  </mergeCells>
  <conditionalFormatting sqref="C3:I6">
    <cfRule type="cellIs" dxfId="11" priority="1" operator="equal">
      <formula>0</formula>
    </cfRule>
    <cfRule type="cellIs" dxfId="10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0B08-8D4B-4923-87F6-44356E5A5B57}">
  <dimension ref="A1:I60"/>
  <sheetViews>
    <sheetView workbookViewId="0">
      <selection activeCell="I70" sqref="I70"/>
    </sheetView>
  </sheetViews>
  <sheetFormatPr defaultRowHeight="16.5" x14ac:dyDescent="0.3"/>
  <cols>
    <col min="3" max="8" width="10.125" bestFit="1" customWidth="1"/>
  </cols>
  <sheetData>
    <row r="1" spans="1:9" ht="17.25" thickTop="1" x14ac:dyDescent="0.3">
      <c r="A1" s="48" t="s">
        <v>296</v>
      </c>
      <c r="B1" s="48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ht="17.25" thickBot="1" x14ac:dyDescent="0.35">
      <c r="A2" s="49"/>
      <c r="B2" s="49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ht="17.25" thickTop="1" x14ac:dyDescent="0.3">
      <c r="A3" s="14" t="s">
        <v>303</v>
      </c>
      <c r="B3" s="14" t="s">
        <v>23</v>
      </c>
      <c r="C3" s="18">
        <v>126.26225381211007</v>
      </c>
      <c r="D3" s="18">
        <v>106.41537092875646</v>
      </c>
      <c r="E3" s="18">
        <v>99.536370977261086</v>
      </c>
      <c r="F3" s="18">
        <v>111.815869293766</v>
      </c>
      <c r="G3" s="18">
        <v>124.30795694332402</v>
      </c>
      <c r="H3" s="18">
        <v>112.48885621559633</v>
      </c>
      <c r="I3" s="18">
        <v>87.661345592844043</v>
      </c>
    </row>
    <row r="4" spans="1:9" x14ac:dyDescent="0.3">
      <c r="A4" s="14" t="s">
        <v>300</v>
      </c>
      <c r="B4" s="14" t="s">
        <v>117</v>
      </c>
      <c r="C4" s="18">
        <v>350.27864253994255</v>
      </c>
      <c r="D4" s="18">
        <v>313.16349810751387</v>
      </c>
      <c r="E4" s="18">
        <v>341.59397330560876</v>
      </c>
      <c r="F4" s="18">
        <v>439.27422332182419</v>
      </c>
      <c r="G4" s="18">
        <v>368.55779003568551</v>
      </c>
      <c r="H4" s="18">
        <v>97.449224342375771</v>
      </c>
      <c r="I4" s="18">
        <v>331.22552110569563</v>
      </c>
    </row>
    <row r="5" spans="1:9" x14ac:dyDescent="0.3">
      <c r="A5" s="14" t="s">
        <v>299</v>
      </c>
      <c r="B5" s="14" t="s">
        <v>31</v>
      </c>
      <c r="C5" s="18">
        <v>54.697228757902636</v>
      </c>
      <c r="D5" s="18">
        <v>42.071260979546665</v>
      </c>
      <c r="E5" s="18">
        <v>34.258302214395975</v>
      </c>
      <c r="F5" s="18">
        <v>38.324507787773328</v>
      </c>
      <c r="G5" s="18">
        <v>48.369396256303745</v>
      </c>
      <c r="H5" s="18">
        <v>36.726011426274859</v>
      </c>
      <c r="I5" s="18">
        <v>22.611133593891527</v>
      </c>
    </row>
    <row r="6" spans="1:9" x14ac:dyDescent="0.3">
      <c r="A6" s="14" t="s">
        <v>298</v>
      </c>
      <c r="B6" s="14" t="s">
        <v>53</v>
      </c>
      <c r="C6" s="18">
        <v>0</v>
      </c>
      <c r="D6" s="18">
        <v>7.3936000000000002E-2</v>
      </c>
      <c r="E6" s="18">
        <v>7.3936000000000002E-2</v>
      </c>
      <c r="F6" s="18">
        <v>0</v>
      </c>
      <c r="G6" s="18">
        <v>6.4647789999999997E-2</v>
      </c>
      <c r="H6" s="18">
        <v>4.3853289999999996E-2</v>
      </c>
      <c r="I6" s="18">
        <v>2.07945E-2</v>
      </c>
    </row>
    <row r="7" spans="1:9" x14ac:dyDescent="0.3">
      <c r="A7" s="14" t="s">
        <v>367</v>
      </c>
      <c r="B7" s="14" t="s">
        <v>368</v>
      </c>
      <c r="C7" s="18">
        <v>0</v>
      </c>
      <c r="D7" s="18">
        <v>0</v>
      </c>
      <c r="E7" s="18">
        <v>4.6800000000000001E-2</v>
      </c>
      <c r="F7" s="18">
        <v>8.6399999999999991E-2</v>
      </c>
      <c r="G7" s="18">
        <v>0.12959999999999999</v>
      </c>
      <c r="H7" s="18">
        <v>0.25866</v>
      </c>
      <c r="I7" s="18">
        <v>0.252</v>
      </c>
    </row>
    <row r="8" spans="1:9" x14ac:dyDescent="0.3">
      <c r="A8" s="14" t="s">
        <v>356</v>
      </c>
      <c r="B8" s="14" t="s">
        <v>69</v>
      </c>
      <c r="C8" s="18">
        <v>1.9938999999999998E-2</v>
      </c>
      <c r="D8" s="18">
        <v>1.4644863999999997</v>
      </c>
      <c r="E8" s="18">
        <v>1.2185295999999999</v>
      </c>
      <c r="F8" s="18">
        <v>1.2604681999999998</v>
      </c>
      <c r="G8" s="18">
        <v>1.0368008</v>
      </c>
      <c r="H8" s="18">
        <v>1.9418999999999999E-2</v>
      </c>
      <c r="I8" s="18">
        <v>0.26975979999999999</v>
      </c>
    </row>
    <row r="9" spans="1:9" x14ac:dyDescent="0.3">
      <c r="A9" s="14" t="s">
        <v>313</v>
      </c>
      <c r="B9" s="14" t="s">
        <v>21</v>
      </c>
      <c r="C9" s="18">
        <v>75.142556000727296</v>
      </c>
      <c r="D9" s="18">
        <v>1538.1476885231807</v>
      </c>
      <c r="E9" s="18">
        <v>954.78025853799352</v>
      </c>
      <c r="F9" s="18">
        <v>1075.7419989376101</v>
      </c>
      <c r="G9" s="18">
        <v>1040.7421194086601</v>
      </c>
      <c r="H9" s="18">
        <v>833.93845425243762</v>
      </c>
      <c r="I9" s="18">
        <v>759.10031905245489</v>
      </c>
    </row>
    <row r="10" spans="1:9" x14ac:dyDescent="0.3">
      <c r="A10" s="14" t="s">
        <v>653</v>
      </c>
      <c r="B10" s="14" t="s">
        <v>51</v>
      </c>
      <c r="C10" s="18">
        <v>6.8282999999999996E-2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</row>
    <row r="11" spans="1:9" x14ac:dyDescent="0.3">
      <c r="A11" s="14" t="s">
        <v>333</v>
      </c>
      <c r="B11" s="14" t="s">
        <v>7</v>
      </c>
      <c r="C11" s="18">
        <v>0</v>
      </c>
      <c r="D11" s="18">
        <v>3.2687315907335908</v>
      </c>
      <c r="E11" s="18">
        <v>1.8390598532818532</v>
      </c>
      <c r="F11" s="18">
        <v>2.3450193050193051</v>
      </c>
      <c r="G11" s="18">
        <v>2.2539798532818534</v>
      </c>
      <c r="H11" s="18">
        <v>1.4385791505791508</v>
      </c>
      <c r="I11" s="18">
        <v>1.2176166023166024</v>
      </c>
    </row>
    <row r="12" spans="1:9" x14ac:dyDescent="0.3">
      <c r="A12" s="14" t="s">
        <v>384</v>
      </c>
      <c r="B12" s="14" t="s">
        <v>176</v>
      </c>
      <c r="C12" s="18">
        <v>3.6101463779244143</v>
      </c>
      <c r="D12" s="18">
        <v>3.3355434583083379</v>
      </c>
      <c r="E12" s="18">
        <v>3.9481145089382119</v>
      </c>
      <c r="F12" s="18">
        <v>4.2110899672465498</v>
      </c>
      <c r="G12" s="18">
        <v>6.3433800017996393</v>
      </c>
      <c r="H12" s="18">
        <v>6.6437709926814632</v>
      </c>
      <c r="I12" s="18">
        <v>0.94136826994601064</v>
      </c>
    </row>
    <row r="13" spans="1:9" x14ac:dyDescent="0.3">
      <c r="A13" s="14" t="s">
        <v>383</v>
      </c>
      <c r="B13" s="14" t="s">
        <v>354</v>
      </c>
      <c r="C13" s="18">
        <v>9.3982392955044123</v>
      </c>
      <c r="D13" s="18">
        <v>7.7397505811923377</v>
      </c>
      <c r="E13" s="18">
        <v>9.2629603940182097</v>
      </c>
      <c r="F13" s="18">
        <v>8.0412860550465499</v>
      </c>
      <c r="G13" s="18">
        <v>12.278206695399639</v>
      </c>
      <c r="H13" s="18">
        <v>14.027971103881461</v>
      </c>
      <c r="I13" s="18">
        <v>2.2183484821460104</v>
      </c>
    </row>
    <row r="14" spans="1:9" x14ac:dyDescent="0.3">
      <c r="A14" s="14" t="s">
        <v>400</v>
      </c>
      <c r="B14" s="14" t="s">
        <v>71</v>
      </c>
      <c r="C14" s="18">
        <v>9.5999999999999996E-6</v>
      </c>
      <c r="D14" s="18">
        <v>0</v>
      </c>
      <c r="E14" s="18">
        <v>9.5999999999999996E-6</v>
      </c>
      <c r="F14" s="18">
        <v>0</v>
      </c>
      <c r="G14" s="18">
        <v>9.5999999999999996E-6</v>
      </c>
      <c r="H14" s="18">
        <v>9.5999999999999996E-6</v>
      </c>
      <c r="I14" s="18">
        <v>9.5999999999999996E-6</v>
      </c>
    </row>
    <row r="15" spans="1:9" x14ac:dyDescent="0.3">
      <c r="A15" s="14" t="s">
        <v>355</v>
      </c>
      <c r="B15" s="14" t="s">
        <v>186</v>
      </c>
      <c r="C15" s="18">
        <v>0.82599990000000012</v>
      </c>
      <c r="D15" s="18">
        <v>0.86006134999999995</v>
      </c>
      <c r="E15" s="18">
        <v>1.1074551000000001</v>
      </c>
      <c r="F15" s="18">
        <v>1.4516404500000002</v>
      </c>
      <c r="G15" s="18">
        <v>1.5966076999999999</v>
      </c>
      <c r="H15" s="18">
        <v>1.6308333999999998</v>
      </c>
      <c r="I15" s="18">
        <v>1.3914634000000001</v>
      </c>
    </row>
    <row r="16" spans="1:9" x14ac:dyDescent="0.3">
      <c r="A16" s="14" t="s">
        <v>339</v>
      </c>
      <c r="B16" s="14" t="s">
        <v>340</v>
      </c>
      <c r="C16" s="18">
        <v>1.1224889999999998</v>
      </c>
      <c r="D16" s="18">
        <v>2.0103369999999998</v>
      </c>
      <c r="E16" s="18">
        <v>1.6357659999999998</v>
      </c>
      <c r="F16" s="18">
        <v>3.6959757249999998</v>
      </c>
      <c r="G16" s="18">
        <v>2.1861597499999998</v>
      </c>
      <c r="H16" s="18">
        <v>0.94184349999999994</v>
      </c>
      <c r="I16" s="18">
        <v>4.2239197499999994</v>
      </c>
    </row>
    <row r="17" spans="1:9" x14ac:dyDescent="0.3">
      <c r="A17" s="14" t="s">
        <v>365</v>
      </c>
      <c r="B17" s="14" t="s">
        <v>366</v>
      </c>
      <c r="C17" s="18">
        <v>2.3040000000000001E-3</v>
      </c>
      <c r="D17" s="18">
        <v>2.2953600000000002E-3</v>
      </c>
      <c r="E17" s="18">
        <v>3.5108800000000001E-3</v>
      </c>
      <c r="F17" s="18">
        <v>2.5631999999999999E-3</v>
      </c>
      <c r="G17" s="18">
        <v>4.2303999999999996E-3</v>
      </c>
      <c r="H17" s="18">
        <v>9.4775999999999992E-3</v>
      </c>
      <c r="I17" s="18">
        <v>1.2322080000000001E-2</v>
      </c>
    </row>
    <row r="18" spans="1:9" x14ac:dyDescent="0.3">
      <c r="A18" s="14" t="s">
        <v>362</v>
      </c>
      <c r="B18" s="14" t="s">
        <v>336</v>
      </c>
      <c r="C18" s="18">
        <v>0</v>
      </c>
      <c r="D18" s="18">
        <v>2.4808749999999997E-2</v>
      </c>
      <c r="E18" s="18">
        <v>2.0704999999999998E-2</v>
      </c>
      <c r="F18" s="18">
        <v>2.0227499999999999E-2</v>
      </c>
      <c r="G18" s="18">
        <v>4.2847499999999997E-2</v>
      </c>
      <c r="H18" s="18">
        <v>2.1367499999999998E-2</v>
      </c>
      <c r="I18" s="18">
        <v>1.27025E-2</v>
      </c>
    </row>
    <row r="19" spans="1:9" x14ac:dyDescent="0.3">
      <c r="A19" s="14" t="s">
        <v>1291</v>
      </c>
      <c r="B19" s="14" t="s">
        <v>1292</v>
      </c>
      <c r="C19" s="18">
        <v>9.9999999999999991E-5</v>
      </c>
      <c r="D19" s="18">
        <v>4.9999999999999996E-5</v>
      </c>
      <c r="E19" s="18">
        <v>0</v>
      </c>
      <c r="F19" s="18">
        <v>4.9999999999999996E-5</v>
      </c>
      <c r="G19" s="18">
        <v>0</v>
      </c>
      <c r="H19" s="18">
        <v>0</v>
      </c>
      <c r="I19" s="18">
        <v>0</v>
      </c>
    </row>
    <row r="20" spans="1:9" x14ac:dyDescent="0.3">
      <c r="A20" s="14" t="s">
        <v>394</v>
      </c>
      <c r="B20" s="14" t="s">
        <v>395</v>
      </c>
      <c r="C20" s="18">
        <v>4.8893788999999996</v>
      </c>
      <c r="D20" s="18">
        <v>7.5047095999999991</v>
      </c>
      <c r="E20" s="18">
        <v>7.519018</v>
      </c>
      <c r="F20" s="18">
        <v>4.3653097000000001</v>
      </c>
      <c r="G20" s="18">
        <v>5.8694378399999998</v>
      </c>
      <c r="H20" s="18">
        <v>1.6899961999999999</v>
      </c>
      <c r="I20" s="18">
        <v>4.7343829999999993</v>
      </c>
    </row>
    <row r="21" spans="1:9" x14ac:dyDescent="0.3">
      <c r="A21" s="14" t="s">
        <v>346</v>
      </c>
      <c r="B21" s="14" t="s">
        <v>63</v>
      </c>
      <c r="C21" s="18">
        <v>1442.0664425683146</v>
      </c>
      <c r="D21" s="18">
        <v>12.370861180242519</v>
      </c>
      <c r="E21" s="18">
        <v>8.8785218474309548</v>
      </c>
      <c r="F21" s="18">
        <v>9.940734770474787</v>
      </c>
      <c r="G21" s="18">
        <v>10.900202015651361</v>
      </c>
      <c r="H21" s="18">
        <v>6.388631252081538</v>
      </c>
      <c r="I21" s="18">
        <v>1.18194429926</v>
      </c>
    </row>
    <row r="22" spans="1:9" x14ac:dyDescent="0.3">
      <c r="A22" s="14" t="s">
        <v>848</v>
      </c>
      <c r="B22" s="14" t="s">
        <v>849</v>
      </c>
      <c r="C22" s="18">
        <v>3.9860999999999994E-3</v>
      </c>
      <c r="D22" s="18">
        <v>7.3816666666666669E-2</v>
      </c>
      <c r="E22" s="18">
        <v>5.07135972141E-4</v>
      </c>
      <c r="F22" s="18">
        <v>5.07135972141E-4</v>
      </c>
      <c r="G22" s="18">
        <v>5.07135972141E-4</v>
      </c>
      <c r="H22" s="18">
        <v>0</v>
      </c>
      <c r="I22" s="18">
        <v>0</v>
      </c>
    </row>
    <row r="23" spans="1:9" x14ac:dyDescent="0.3">
      <c r="A23" s="14" t="s">
        <v>387</v>
      </c>
      <c r="B23" s="14" t="s">
        <v>388</v>
      </c>
      <c r="C23" s="18">
        <v>0.9878345528400001</v>
      </c>
      <c r="D23" s="18">
        <v>0.43107483987999995</v>
      </c>
      <c r="E23" s="18">
        <v>0.61296958759999987</v>
      </c>
      <c r="F23" s="18">
        <v>0.32624194131999995</v>
      </c>
      <c r="G23" s="18">
        <v>0.87091692775999996</v>
      </c>
      <c r="H23" s="18">
        <v>7.5409999999999991E-2</v>
      </c>
      <c r="I23" s="18">
        <v>0.42320434219999997</v>
      </c>
    </row>
    <row r="24" spans="1:9" x14ac:dyDescent="0.3">
      <c r="A24" s="14" t="s">
        <v>350</v>
      </c>
      <c r="B24" s="14" t="s">
        <v>65</v>
      </c>
      <c r="C24" s="18">
        <v>18.538003209999999</v>
      </c>
      <c r="D24" s="18">
        <v>24.393611916666671</v>
      </c>
      <c r="E24" s="18">
        <v>27.592984999999999</v>
      </c>
      <c r="F24" s="18">
        <v>12.821444999999997</v>
      </c>
      <c r="G24" s="18">
        <v>18.9598242</v>
      </c>
      <c r="H24" s="18">
        <v>2.6907399999999999</v>
      </c>
      <c r="I24" s="18">
        <v>29.765752500000001</v>
      </c>
    </row>
    <row r="25" spans="1:9" x14ac:dyDescent="0.3">
      <c r="A25" s="14" t="s">
        <v>381</v>
      </c>
      <c r="B25" s="14" t="s">
        <v>382</v>
      </c>
      <c r="C25" s="18">
        <v>1.1528799999999999</v>
      </c>
      <c r="D25" s="18">
        <v>1.6185</v>
      </c>
      <c r="E25" s="18">
        <v>0.61031999999999997</v>
      </c>
      <c r="F25" s="18">
        <v>1.4741799999999998</v>
      </c>
      <c r="G25" s="18">
        <v>1.17178</v>
      </c>
      <c r="H25" s="18">
        <v>2.47506</v>
      </c>
      <c r="I25" s="18">
        <v>0.36875999999999998</v>
      </c>
    </row>
    <row r="26" spans="1:9" x14ac:dyDescent="0.3">
      <c r="A26" s="14" t="s">
        <v>379</v>
      </c>
      <c r="B26" s="14" t="s">
        <v>380</v>
      </c>
      <c r="C26" s="18">
        <v>0.46265999999999996</v>
      </c>
      <c r="D26" s="18">
        <v>0.43319999999999997</v>
      </c>
      <c r="E26" s="18">
        <v>2.5326999999999997</v>
      </c>
      <c r="F26" s="18">
        <v>0.80884</v>
      </c>
      <c r="G26" s="18">
        <v>2.0791599999999999</v>
      </c>
      <c r="H26" s="18">
        <v>0.48327599999999998</v>
      </c>
      <c r="I26" s="18">
        <v>1.04338</v>
      </c>
    </row>
    <row r="27" spans="1:9" x14ac:dyDescent="0.3">
      <c r="A27" s="14" t="s">
        <v>373</v>
      </c>
      <c r="B27" s="14" t="s">
        <v>374</v>
      </c>
      <c r="C27" s="18">
        <v>3.1312E-2</v>
      </c>
      <c r="D27" s="18">
        <v>4.3139999999999998E-2</v>
      </c>
      <c r="E27" s="18">
        <v>1.7072E-2</v>
      </c>
      <c r="F27" s="18">
        <v>5.4000000000000001E-4</v>
      </c>
      <c r="G27" s="18">
        <v>4.1999999999999996E-4</v>
      </c>
      <c r="H27" s="18">
        <v>4.1999999999999996E-4</v>
      </c>
      <c r="I27" s="18">
        <v>1.1999999999999999E-4</v>
      </c>
    </row>
    <row r="28" spans="1:9" x14ac:dyDescent="0.3">
      <c r="A28" s="14" t="s">
        <v>348</v>
      </c>
      <c r="B28" s="14" t="s">
        <v>349</v>
      </c>
      <c r="C28" s="18">
        <v>1.0133565815799999E-2</v>
      </c>
      <c r="D28" s="18">
        <v>0.65181488117621955</v>
      </c>
      <c r="E28" s="18">
        <v>8.2297789227265397E-2</v>
      </c>
      <c r="F28" s="18">
        <v>0.52441423697426537</v>
      </c>
      <c r="G28" s="18">
        <v>0.1395519441062</v>
      </c>
      <c r="H28" s="18">
        <v>6.3595181296472514E-2</v>
      </c>
      <c r="I28" s="18">
        <v>0.29042702753394878</v>
      </c>
    </row>
    <row r="29" spans="1:9" x14ac:dyDescent="0.3">
      <c r="A29" s="14" t="s">
        <v>856</v>
      </c>
      <c r="B29" s="14" t="s">
        <v>267</v>
      </c>
      <c r="C29" s="18">
        <v>0.51200000000000001</v>
      </c>
      <c r="D29" s="18">
        <v>0.76800000000000002</v>
      </c>
      <c r="E29" s="18">
        <v>0.31</v>
      </c>
      <c r="F29" s="18">
        <v>0</v>
      </c>
      <c r="G29" s="18">
        <v>0</v>
      </c>
      <c r="H29" s="18">
        <v>0</v>
      </c>
      <c r="I29" s="18">
        <v>0</v>
      </c>
    </row>
    <row r="30" spans="1:9" x14ac:dyDescent="0.3">
      <c r="A30" s="14" t="s">
        <v>317</v>
      </c>
      <c r="B30" s="14" t="s">
        <v>318</v>
      </c>
      <c r="C30" s="18">
        <v>2.7698092559999998E-2</v>
      </c>
      <c r="D30" s="18">
        <v>0.13626275062177245</v>
      </c>
      <c r="E30" s="18">
        <v>0.26915586479835818</v>
      </c>
      <c r="F30" s="18">
        <v>0.28835587894933884</v>
      </c>
      <c r="G30" s="18">
        <v>0.24579222492571151</v>
      </c>
      <c r="H30" s="18">
        <v>0.22576359982883812</v>
      </c>
      <c r="I30" s="18">
        <v>8.0661171851201571E-2</v>
      </c>
    </row>
    <row r="31" spans="1:9" x14ac:dyDescent="0.3">
      <c r="A31" s="14" t="s">
        <v>310</v>
      </c>
      <c r="B31" s="14" t="s">
        <v>57</v>
      </c>
      <c r="C31" s="18">
        <v>7.0280703986756166</v>
      </c>
      <c r="D31" s="18">
        <v>4.5837859068431266</v>
      </c>
      <c r="E31" s="18">
        <v>5.3890963295786873</v>
      </c>
      <c r="F31" s="18">
        <v>6.629488508574874</v>
      </c>
      <c r="G31" s="18">
        <v>7.5795486159942236</v>
      </c>
      <c r="H31" s="18">
        <v>4.9720661287831005</v>
      </c>
      <c r="I31" s="18">
        <v>0.63488978860151324</v>
      </c>
    </row>
    <row r="32" spans="1:9" x14ac:dyDescent="0.3">
      <c r="A32" s="14" t="s">
        <v>903</v>
      </c>
      <c r="B32" s="14" t="s">
        <v>904</v>
      </c>
      <c r="C32" s="18">
        <v>3.6134999999999997</v>
      </c>
      <c r="D32" s="18">
        <v>2.8754999999999997</v>
      </c>
      <c r="E32" s="18">
        <v>1.0799999999999998</v>
      </c>
      <c r="F32" s="18">
        <v>3.9554999999999998</v>
      </c>
      <c r="G32" s="18">
        <v>0</v>
      </c>
      <c r="H32" s="18">
        <v>0</v>
      </c>
      <c r="I32" s="18">
        <v>0</v>
      </c>
    </row>
    <row r="33" spans="1:9" x14ac:dyDescent="0.3">
      <c r="A33" s="14" t="s">
        <v>321</v>
      </c>
      <c r="B33" s="14" t="s">
        <v>322</v>
      </c>
      <c r="C33" s="18">
        <v>1480.2979999262118</v>
      </c>
      <c r="D33" s="18">
        <v>104.52091226829816</v>
      </c>
      <c r="E33" s="18">
        <v>66.895647226023343</v>
      </c>
      <c r="F33" s="18">
        <v>63.104623540199732</v>
      </c>
      <c r="G33" s="18">
        <v>122.54044597906262</v>
      </c>
      <c r="H33" s="18">
        <v>37.425410724233195</v>
      </c>
      <c r="I33" s="18">
        <v>54.853180810446872</v>
      </c>
    </row>
    <row r="34" spans="1:9" x14ac:dyDescent="0.3">
      <c r="A34" s="14" t="s">
        <v>319</v>
      </c>
      <c r="B34" s="14" t="s">
        <v>320</v>
      </c>
      <c r="C34" s="18">
        <v>58.979287478965318</v>
      </c>
      <c r="D34" s="18">
        <v>122.39967696148804</v>
      </c>
      <c r="E34" s="18">
        <v>124.70771285906025</v>
      </c>
      <c r="F34" s="18">
        <v>197.10889875274626</v>
      </c>
      <c r="G34" s="18">
        <v>193.53177657251271</v>
      </c>
      <c r="H34" s="18">
        <v>132.54326997902297</v>
      </c>
      <c r="I34" s="18">
        <v>109.5115470626434</v>
      </c>
    </row>
    <row r="35" spans="1:9" x14ac:dyDescent="0.3">
      <c r="A35" s="14" t="s">
        <v>325</v>
      </c>
      <c r="B35" s="14" t="s">
        <v>326</v>
      </c>
      <c r="C35" s="18">
        <v>12.75</v>
      </c>
      <c r="D35" s="18">
        <v>13.093387499999999</v>
      </c>
      <c r="E35" s="18">
        <v>20.978750000000002</v>
      </c>
      <c r="F35" s="18">
        <v>15.029950000000001</v>
      </c>
      <c r="G35" s="18">
        <v>27.969187499999997</v>
      </c>
      <c r="H35" s="18">
        <v>24.744700000000002</v>
      </c>
      <c r="I35" s="18">
        <v>0.43874999999999997</v>
      </c>
    </row>
    <row r="36" spans="1:9" x14ac:dyDescent="0.3">
      <c r="A36" s="14" t="s">
        <v>308</v>
      </c>
      <c r="B36" s="14" t="s">
        <v>309</v>
      </c>
      <c r="C36" s="18">
        <v>1.9999999999999998E-5</v>
      </c>
      <c r="D36" s="18">
        <v>19.843377670588232</v>
      </c>
      <c r="E36" s="18">
        <v>24.111833317647058</v>
      </c>
      <c r="F36" s="18">
        <v>10.781243411764706</v>
      </c>
      <c r="G36" s="18">
        <v>14.59403996</v>
      </c>
      <c r="H36" s="18">
        <v>13.6</v>
      </c>
      <c r="I36" s="18">
        <v>0.498062</v>
      </c>
    </row>
    <row r="37" spans="1:9" x14ac:dyDescent="0.3">
      <c r="A37" s="14" t="s">
        <v>363</v>
      </c>
      <c r="B37" s="14" t="s">
        <v>364</v>
      </c>
      <c r="C37" s="18">
        <v>0.12969999999999998</v>
      </c>
      <c r="D37" s="18">
        <v>0.16250999999999999</v>
      </c>
      <c r="E37" s="18">
        <v>0.12657499999999999</v>
      </c>
      <c r="F37" s="18">
        <v>0.31412499999999999</v>
      </c>
      <c r="G37" s="18">
        <v>0.29564000000000001</v>
      </c>
      <c r="H37" s="18">
        <v>0.24459999999999998</v>
      </c>
      <c r="I37" s="18">
        <v>0.359875</v>
      </c>
    </row>
    <row r="38" spans="1:9" x14ac:dyDescent="0.3">
      <c r="A38" s="14" t="s">
        <v>369</v>
      </c>
      <c r="B38" s="14" t="s">
        <v>370</v>
      </c>
      <c r="C38" s="18">
        <v>7.4924999999999992E-2</v>
      </c>
      <c r="D38" s="18">
        <v>0.21842999999999999</v>
      </c>
      <c r="E38" s="18">
        <v>9.4964999999999994E-2</v>
      </c>
      <c r="F38" s="18">
        <v>6.2429999999999999E-2</v>
      </c>
      <c r="G38" s="18">
        <v>0.37150499999999997</v>
      </c>
      <c r="H38" s="18">
        <v>0.15532499999999999</v>
      </c>
      <c r="I38" s="18">
        <v>0.13255500000000001</v>
      </c>
    </row>
    <row r="39" spans="1:9" x14ac:dyDescent="0.3">
      <c r="A39" s="14" t="s">
        <v>371</v>
      </c>
      <c r="B39" s="14" t="s">
        <v>372</v>
      </c>
      <c r="C39" s="18">
        <v>0</v>
      </c>
      <c r="D39" s="18">
        <v>3.8509999999999996E-2</v>
      </c>
      <c r="E39" s="18">
        <v>3.7260000000000001E-2</v>
      </c>
      <c r="F39" s="18">
        <v>5.4730000000000001E-2</v>
      </c>
      <c r="G39" s="18">
        <v>5.0560000000000001E-2</v>
      </c>
      <c r="H39" s="18">
        <v>4.4639999999999999E-2</v>
      </c>
      <c r="I39" s="18">
        <v>5.4849999999999996E-2</v>
      </c>
    </row>
    <row r="40" spans="1:9" x14ac:dyDescent="0.3">
      <c r="A40" s="14" t="s">
        <v>357</v>
      </c>
      <c r="B40" s="14" t="s">
        <v>55</v>
      </c>
      <c r="C40" s="18">
        <v>1.1884999999999999E-3</v>
      </c>
      <c r="D40" s="18">
        <v>1.7511499999999999E-2</v>
      </c>
      <c r="E40" s="18">
        <v>1.2529E-2</v>
      </c>
      <c r="F40" s="18">
        <v>9.5759999999999994E-3</v>
      </c>
      <c r="G40" s="18">
        <v>2.0159E-2</v>
      </c>
      <c r="H40" s="18">
        <v>1.9404999999999999E-2</v>
      </c>
      <c r="I40" s="18">
        <v>2.1774499999999999E-2</v>
      </c>
    </row>
    <row r="41" spans="1:9" x14ac:dyDescent="0.3">
      <c r="A41" s="14" t="s">
        <v>316</v>
      </c>
      <c r="B41" s="14" t="s">
        <v>33</v>
      </c>
      <c r="C41" s="18">
        <v>11.154724579227988</v>
      </c>
      <c r="D41" s="18">
        <v>25.487008072460494</v>
      </c>
      <c r="E41" s="18">
        <v>18.035538136</v>
      </c>
      <c r="F41" s="18">
        <v>20.218008172460497</v>
      </c>
      <c r="G41" s="18">
        <v>19.971090335999996</v>
      </c>
      <c r="H41" s="18">
        <v>7.3698103724604955</v>
      </c>
      <c r="I41" s="18">
        <v>9.1674772000000004</v>
      </c>
    </row>
    <row r="42" spans="1:9" x14ac:dyDescent="0.3">
      <c r="A42" s="14" t="s">
        <v>939</v>
      </c>
      <c r="B42" s="14" t="s">
        <v>232</v>
      </c>
      <c r="C42" s="18">
        <v>0.77369692499999998</v>
      </c>
      <c r="D42" s="18">
        <v>0.8549374103099876</v>
      </c>
      <c r="E42" s="18">
        <v>0.40127977500000001</v>
      </c>
      <c r="F42" s="18">
        <v>0.36129029999999995</v>
      </c>
      <c r="G42" s="18">
        <v>0.50320852500000002</v>
      </c>
      <c r="H42" s="18">
        <v>0</v>
      </c>
      <c r="I42" s="18">
        <v>0.38274487499999998</v>
      </c>
    </row>
    <row r="43" spans="1:9" x14ac:dyDescent="0.3">
      <c r="A43" s="14" t="s">
        <v>385</v>
      </c>
      <c r="B43" s="14" t="s">
        <v>386</v>
      </c>
      <c r="C43" s="18">
        <v>16.033607353809636</v>
      </c>
      <c r="D43" s="18">
        <v>14.14530381035674</v>
      </c>
      <c r="E43" s="18">
        <v>16.504006107230165</v>
      </c>
      <c r="F43" s="18">
        <v>16.131654866890358</v>
      </c>
      <c r="G43" s="18">
        <v>24.617201769022195</v>
      </c>
      <c r="H43" s="18">
        <v>2.3825786276000001</v>
      </c>
      <c r="I43" s="18">
        <v>2.3133930770999998</v>
      </c>
    </row>
    <row r="44" spans="1:9" x14ac:dyDescent="0.3">
      <c r="A44" s="14" t="s">
        <v>315</v>
      </c>
      <c r="B44" s="14" t="s">
        <v>59</v>
      </c>
      <c r="C44" s="18">
        <v>0.83092680316950041</v>
      </c>
      <c r="D44" s="18">
        <v>7.7928938070153579</v>
      </c>
      <c r="E44" s="18">
        <v>7.7225664764170094</v>
      </c>
      <c r="F44" s="18">
        <v>10.296265956631141</v>
      </c>
      <c r="G44" s="18">
        <v>6.7642535260468186</v>
      </c>
      <c r="H44" s="18">
        <v>4.2969802943733457</v>
      </c>
      <c r="I44" s="18">
        <v>4.5190368832127366</v>
      </c>
    </row>
    <row r="45" spans="1:9" x14ac:dyDescent="0.3">
      <c r="A45" s="14" t="s">
        <v>305</v>
      </c>
      <c r="B45" s="14" t="s">
        <v>85</v>
      </c>
      <c r="C45" s="18">
        <v>3.2686940951599998E-2</v>
      </c>
      <c r="D45" s="18">
        <v>6.5867238942227999</v>
      </c>
      <c r="E45" s="18">
        <v>8.8905989999999999</v>
      </c>
      <c r="F45" s="18">
        <v>9.139679279060001</v>
      </c>
      <c r="G45" s="18">
        <v>11.843303575930399</v>
      </c>
      <c r="H45" s="18">
        <v>6.8522110440375998</v>
      </c>
      <c r="I45" s="18">
        <v>8.5989409999999999</v>
      </c>
    </row>
    <row r="46" spans="1:9" x14ac:dyDescent="0.3">
      <c r="A46" s="14" t="s">
        <v>347</v>
      </c>
      <c r="B46" s="14" t="s">
        <v>247</v>
      </c>
      <c r="C46" s="18">
        <v>1.819694167400154E-2</v>
      </c>
      <c r="D46" s="18">
        <v>5.683194712778572E-2</v>
      </c>
      <c r="E46" s="18">
        <v>8.1334448619210006E-2</v>
      </c>
      <c r="F46" s="18">
        <v>4.2064524480140829E-2</v>
      </c>
      <c r="G46" s="18">
        <v>0.16855876361535924</v>
      </c>
      <c r="H46" s="18">
        <v>5.1028191085928043E-2</v>
      </c>
      <c r="I46" s="18">
        <v>4.2668346352734067E-2</v>
      </c>
    </row>
    <row r="47" spans="1:9" x14ac:dyDescent="0.3">
      <c r="A47" s="14" t="s">
        <v>341</v>
      </c>
      <c r="B47" s="14" t="s">
        <v>342</v>
      </c>
      <c r="C47" s="18">
        <v>0</v>
      </c>
      <c r="D47" s="18">
        <v>0.59751999999999994</v>
      </c>
      <c r="E47" s="18">
        <v>2.2494863634938058</v>
      </c>
      <c r="F47" s="18">
        <v>4.4595607552140502</v>
      </c>
      <c r="G47" s="18">
        <v>6.2113896816684964</v>
      </c>
      <c r="H47" s="18">
        <v>4.844636590873451</v>
      </c>
      <c r="I47" s="18">
        <v>0</v>
      </c>
    </row>
    <row r="48" spans="1:9" x14ac:dyDescent="0.3">
      <c r="A48" s="14" t="s">
        <v>311</v>
      </c>
      <c r="B48" s="14" t="s">
        <v>312</v>
      </c>
      <c r="C48" s="18">
        <v>3.8363669999999996</v>
      </c>
      <c r="D48" s="18">
        <v>37.486733168000001</v>
      </c>
      <c r="E48" s="18">
        <v>43.543611775000002</v>
      </c>
      <c r="F48" s="18">
        <v>37.884818698999993</v>
      </c>
      <c r="G48" s="18">
        <v>44.864748259999992</v>
      </c>
      <c r="H48" s="18">
        <v>25.859086599999998</v>
      </c>
      <c r="I48" s="18">
        <v>28.007376099999998</v>
      </c>
    </row>
    <row r="49" spans="1:9" x14ac:dyDescent="0.3">
      <c r="A49" s="14" t="s">
        <v>358</v>
      </c>
      <c r="B49" s="14" t="s">
        <v>359</v>
      </c>
      <c r="C49" s="18">
        <v>3.7499999999999999E-3</v>
      </c>
      <c r="D49" s="18">
        <v>3.168E-2</v>
      </c>
      <c r="E49" s="18">
        <v>5.8984999999999996E-2</v>
      </c>
      <c r="F49" s="18">
        <v>3.5874999999999997E-2</v>
      </c>
      <c r="G49" s="18">
        <v>6.3742499999999994E-2</v>
      </c>
      <c r="H49" s="18">
        <v>1.1875E-2</v>
      </c>
      <c r="I49" s="18">
        <v>5.1774999999999998E-3</v>
      </c>
    </row>
    <row r="50" spans="1:9" x14ac:dyDescent="0.3">
      <c r="A50" s="14" t="s">
        <v>360</v>
      </c>
      <c r="B50" s="14" t="s">
        <v>361</v>
      </c>
      <c r="C50" s="18">
        <v>0.15771399999999999</v>
      </c>
      <c r="D50" s="18">
        <v>0.36141599999999996</v>
      </c>
      <c r="E50" s="18">
        <v>0.41098499999999999</v>
      </c>
      <c r="F50" s="18">
        <v>0.4113195</v>
      </c>
      <c r="G50" s="18">
        <v>0.79656199999999999</v>
      </c>
      <c r="H50" s="18">
        <v>0.544709</v>
      </c>
      <c r="I50" s="18">
        <v>1.1203349999999999</v>
      </c>
    </row>
    <row r="51" spans="1:9" x14ac:dyDescent="0.3">
      <c r="A51" s="14" t="s">
        <v>377</v>
      </c>
      <c r="B51" s="14" t="s">
        <v>378</v>
      </c>
      <c r="C51" s="18">
        <v>0</v>
      </c>
      <c r="D51" s="18">
        <v>3.3479999999999998E-3</v>
      </c>
      <c r="E51" s="18">
        <v>0</v>
      </c>
      <c r="F51" s="18">
        <v>1.7028E-3</v>
      </c>
      <c r="G51" s="18">
        <v>5.754E-4</v>
      </c>
      <c r="H51" s="18">
        <v>5.711999999999999E-4</v>
      </c>
      <c r="I51" s="18">
        <v>0</v>
      </c>
    </row>
    <row r="52" spans="1:9" x14ac:dyDescent="0.3">
      <c r="A52" s="14" t="s">
        <v>390</v>
      </c>
      <c r="B52" s="14" t="s">
        <v>391</v>
      </c>
      <c r="C52" s="18">
        <v>0</v>
      </c>
      <c r="D52" s="18">
        <v>9.5437500000000001E-3</v>
      </c>
      <c r="E52" s="18">
        <v>1.8E-3</v>
      </c>
      <c r="F52" s="18">
        <v>6.3716249999999997E-3</v>
      </c>
      <c r="G52" s="18">
        <v>3.9933749999999995E-3</v>
      </c>
      <c r="H52" s="18">
        <v>1.7666249999999998E-2</v>
      </c>
      <c r="I52" s="18">
        <v>5.2499999999999998E-2</v>
      </c>
    </row>
    <row r="53" spans="1:9" x14ac:dyDescent="0.3">
      <c r="A53" s="14" t="s">
        <v>1017</v>
      </c>
      <c r="B53" s="14" t="s">
        <v>1018</v>
      </c>
      <c r="C53" s="18">
        <v>0</v>
      </c>
      <c r="D53" s="18">
        <v>0</v>
      </c>
      <c r="E53" s="18">
        <v>3.6545282124229488E-3</v>
      </c>
      <c r="F53" s="18">
        <v>0</v>
      </c>
      <c r="G53" s="18">
        <v>3.6545282124229488E-3</v>
      </c>
      <c r="H53" s="18">
        <v>0</v>
      </c>
      <c r="I53" s="18">
        <v>3.6545282124229488E-3</v>
      </c>
    </row>
    <row r="54" spans="1:9" x14ac:dyDescent="0.3">
      <c r="A54" s="14" t="s">
        <v>399</v>
      </c>
      <c r="B54" s="14" t="s">
        <v>119</v>
      </c>
      <c r="C54" s="18">
        <v>0.12979613921762001</v>
      </c>
      <c r="D54" s="18">
        <v>0.1525522930637738</v>
      </c>
      <c r="E54" s="18">
        <v>0.1279344030243261</v>
      </c>
      <c r="F54" s="18">
        <v>9.2180689513477979E-2</v>
      </c>
      <c r="G54" s="18">
        <v>4.7030240466798164E-2</v>
      </c>
      <c r="H54" s="18">
        <v>4.4856259040105184E-3</v>
      </c>
      <c r="I54" s="18">
        <v>0.25362970496383963</v>
      </c>
    </row>
    <row r="55" spans="1:9" x14ac:dyDescent="0.3">
      <c r="A55" s="14" t="s">
        <v>301</v>
      </c>
      <c r="B55" s="14" t="s">
        <v>302</v>
      </c>
      <c r="C55" s="18">
        <v>50.841344134934729</v>
      </c>
      <c r="D55" s="18">
        <v>440.19101894986005</v>
      </c>
      <c r="E55" s="18">
        <v>276.08765393641454</v>
      </c>
      <c r="F55" s="18">
        <v>351.09245882160644</v>
      </c>
      <c r="G55" s="18">
        <v>305.03412612170439</v>
      </c>
      <c r="H55" s="18">
        <v>246.27496928992625</v>
      </c>
      <c r="I55" s="18">
        <v>157.9432896866297</v>
      </c>
    </row>
    <row r="56" spans="1:9" x14ac:dyDescent="0.3">
      <c r="A56" s="14" t="s">
        <v>323</v>
      </c>
      <c r="B56" s="14" t="s">
        <v>324</v>
      </c>
      <c r="C56" s="18">
        <v>2.1999999999999997E-3</v>
      </c>
      <c r="D56" s="18">
        <v>1.0999999999999998E-3</v>
      </c>
      <c r="E56" s="18">
        <v>3.6999999999999999E-4</v>
      </c>
      <c r="F56" s="18">
        <v>0</v>
      </c>
      <c r="G56" s="18">
        <v>1.0999999999999999E-4</v>
      </c>
      <c r="H56" s="18">
        <v>0</v>
      </c>
      <c r="I56" s="18">
        <v>0.18004999999999999</v>
      </c>
    </row>
    <row r="57" spans="1:9" x14ac:dyDescent="0.3">
      <c r="A57" s="14" t="s">
        <v>1137</v>
      </c>
      <c r="B57" s="14" t="s">
        <v>172</v>
      </c>
      <c r="C57" s="18">
        <v>9.9724799999999991</v>
      </c>
      <c r="D57" s="18">
        <v>6.2210399999999995</v>
      </c>
      <c r="E57" s="18">
        <v>4.8451199999999996</v>
      </c>
      <c r="F57" s="18">
        <v>7.5734399999999997</v>
      </c>
      <c r="G57" s="18">
        <v>10.960319999999999</v>
      </c>
      <c r="H57" s="18">
        <v>0</v>
      </c>
      <c r="I57" s="18">
        <v>8.01248</v>
      </c>
    </row>
    <row r="58" spans="1:9" ht="17.25" thickBot="1" x14ac:dyDescent="0.35">
      <c r="A58" s="14" t="s">
        <v>396</v>
      </c>
      <c r="B58" s="14" t="s">
        <v>397</v>
      </c>
      <c r="C58" s="18">
        <v>13.8901769</v>
      </c>
      <c r="D58" s="18">
        <v>14.746766699999998</v>
      </c>
      <c r="E58" s="18">
        <v>4.0740780000000001</v>
      </c>
      <c r="F58" s="18">
        <v>6.2546649999999993</v>
      </c>
      <c r="G58" s="18">
        <v>10.694141</v>
      </c>
      <c r="H58" s="18">
        <v>9.7393299999999989</v>
      </c>
      <c r="I58" s="18">
        <v>15.2616295</v>
      </c>
    </row>
    <row r="59" spans="1:9" ht="18" thickTop="1" thickBot="1" x14ac:dyDescent="0.35">
      <c r="A59" s="19" t="s">
        <v>1969</v>
      </c>
      <c r="B59" s="19"/>
      <c r="C59" s="20">
        <v>3760.6628792954793</v>
      </c>
      <c r="D59" s="20">
        <v>2889.4828304741213</v>
      </c>
      <c r="E59" s="20">
        <v>2124.2246708782477</v>
      </c>
      <c r="F59" s="20">
        <v>2477.8738096101192</v>
      </c>
      <c r="G59" s="20">
        <v>2457.6521972531068</v>
      </c>
      <c r="H59" s="20">
        <v>1641.7305785253343</v>
      </c>
      <c r="I59" s="20">
        <v>1651.4171242333034</v>
      </c>
    </row>
    <row r="60" spans="1:9" ht="17.25" thickTop="1" x14ac:dyDescent="0.3"/>
  </sheetData>
  <mergeCells count="3">
    <mergeCell ref="A1:A2"/>
    <mergeCell ref="B1:B2"/>
    <mergeCell ref="C1:I1"/>
  </mergeCells>
  <conditionalFormatting sqref="C3:I59">
    <cfRule type="cellIs" dxfId="9" priority="1" operator="equal">
      <formula>0</formula>
    </cfRule>
    <cfRule type="cellIs" dxfId="8" priority="2" operator="between">
      <formula>1E-92</formula>
      <formula>0.00999999999999999</formula>
    </cfRule>
  </conditionalFormatting>
  <conditionalFormatting sqref="C59:I59">
    <cfRule type="cellIs" dxfId="7" priority="5" operator="between">
      <formula>1E-85</formula>
      <formula>0.00999999999999999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85D9-EB14-42F5-B66C-F58F9EE574C0}">
  <dimension ref="A1:I21"/>
  <sheetViews>
    <sheetView workbookViewId="0">
      <selection activeCell="H9" sqref="H9"/>
    </sheetView>
  </sheetViews>
  <sheetFormatPr defaultRowHeight="16.5" x14ac:dyDescent="0.3"/>
  <cols>
    <col min="3" max="8" width="10.125" bestFit="1" customWidth="1"/>
  </cols>
  <sheetData>
    <row r="1" spans="1:9" ht="17.25" thickTop="1" x14ac:dyDescent="0.3">
      <c r="A1" s="48" t="s">
        <v>296</v>
      </c>
      <c r="B1" s="48" t="s">
        <v>1968</v>
      </c>
      <c r="C1" s="42" t="s">
        <v>409</v>
      </c>
      <c r="D1" s="42"/>
      <c r="E1" s="42"/>
      <c r="F1" s="42"/>
      <c r="G1" s="42"/>
      <c r="H1" s="42"/>
      <c r="I1" s="42"/>
    </row>
    <row r="2" spans="1:9" ht="17.25" thickBot="1" x14ac:dyDescent="0.35">
      <c r="A2" s="49"/>
      <c r="B2" s="49"/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</row>
    <row r="3" spans="1:9" ht="17.25" thickTop="1" x14ac:dyDescent="0.3">
      <c r="A3" s="14" t="s">
        <v>1169</v>
      </c>
      <c r="B3" s="14" t="s">
        <v>53</v>
      </c>
      <c r="C3" s="18">
        <v>5.4743722187564981E-3</v>
      </c>
      <c r="D3" s="18">
        <v>1.813085464753587E-2</v>
      </c>
      <c r="E3" s="18">
        <v>1.7084772717820752E-2</v>
      </c>
      <c r="F3" s="18">
        <v>1.6692954044499896E-2</v>
      </c>
      <c r="G3" s="18">
        <v>2.2352146392181325E-2</v>
      </c>
      <c r="H3" s="18">
        <v>0</v>
      </c>
      <c r="I3">
        <v>0</v>
      </c>
    </row>
    <row r="4" spans="1:9" x14ac:dyDescent="0.3">
      <c r="A4" s="14" t="s">
        <v>352</v>
      </c>
      <c r="B4" s="14" t="s">
        <v>69</v>
      </c>
      <c r="C4" s="18">
        <v>0.20837162519999997</v>
      </c>
      <c r="D4" s="18">
        <v>0.13008267419999997</v>
      </c>
      <c r="E4" s="18">
        <v>3.3033556799999995E-2</v>
      </c>
      <c r="F4" s="18">
        <v>0.12044881919999999</v>
      </c>
      <c r="G4" s="18">
        <v>6.28878732E-2</v>
      </c>
      <c r="H4" s="18">
        <v>6.139735679999999E-2</v>
      </c>
      <c r="I4">
        <v>2.9920444799999994E-2</v>
      </c>
    </row>
    <row r="5" spans="1:9" x14ac:dyDescent="0.3">
      <c r="A5" s="14" t="s">
        <v>353</v>
      </c>
      <c r="B5" s="14" t="s">
        <v>354</v>
      </c>
      <c r="C5" s="18">
        <v>9.4684429823024344E-3</v>
      </c>
      <c r="D5" s="18">
        <v>0.17690330215231787</v>
      </c>
      <c r="E5" s="18">
        <v>2.880351568249518E-2</v>
      </c>
      <c r="F5" s="18">
        <v>1.6974E-2</v>
      </c>
      <c r="G5" s="18">
        <v>2.0076E-2</v>
      </c>
      <c r="H5" s="18">
        <v>1.7069999999999998E-2</v>
      </c>
      <c r="I5">
        <v>0</v>
      </c>
    </row>
    <row r="6" spans="1:9" x14ac:dyDescent="0.3">
      <c r="A6" s="14" t="s">
        <v>1299</v>
      </c>
      <c r="B6" s="14" t="s">
        <v>681</v>
      </c>
      <c r="C6" s="18">
        <v>7.7870108922278869E-5</v>
      </c>
      <c r="D6" s="18">
        <v>0</v>
      </c>
      <c r="E6" s="18">
        <v>1.8992709493238751E-6</v>
      </c>
      <c r="F6" s="18">
        <v>0</v>
      </c>
      <c r="G6" s="18">
        <v>0</v>
      </c>
      <c r="H6" s="18">
        <v>0</v>
      </c>
      <c r="I6">
        <v>0</v>
      </c>
    </row>
    <row r="7" spans="1:9" x14ac:dyDescent="0.3">
      <c r="A7" s="14" t="s">
        <v>401</v>
      </c>
      <c r="B7" s="14" t="s">
        <v>71</v>
      </c>
      <c r="C7" s="18">
        <v>6.7031999999999994E-3</v>
      </c>
      <c r="D7" s="18">
        <v>0</v>
      </c>
      <c r="E7" s="18">
        <v>1.4603399999999999E-2</v>
      </c>
      <c r="F7" s="18">
        <v>1.7451119999999997E-2</v>
      </c>
      <c r="G7" s="18">
        <v>2.5223639999999999E-2</v>
      </c>
      <c r="H7" s="18">
        <v>1.8969599999999996E-2</v>
      </c>
      <c r="I7">
        <v>2.3711999999999995E-3</v>
      </c>
    </row>
    <row r="8" spans="1:9" x14ac:dyDescent="0.3">
      <c r="A8" s="14" t="s">
        <v>334</v>
      </c>
      <c r="B8" s="14" t="s">
        <v>29</v>
      </c>
      <c r="C8" s="18">
        <v>0.44281885911294167</v>
      </c>
      <c r="D8" s="18">
        <v>0.30928557928564343</v>
      </c>
      <c r="E8" s="18">
        <v>0.1079687443289776</v>
      </c>
      <c r="F8" s="18">
        <v>0.32266534407900727</v>
      </c>
      <c r="G8" s="18">
        <v>0.14068456909643379</v>
      </c>
      <c r="H8" s="18">
        <v>0.15250834766428917</v>
      </c>
      <c r="I8">
        <v>6.4422090233266796E-2</v>
      </c>
    </row>
    <row r="9" spans="1:9" x14ac:dyDescent="0.3">
      <c r="A9" s="14" t="s">
        <v>389</v>
      </c>
      <c r="B9" s="14" t="s">
        <v>25</v>
      </c>
      <c r="C9" s="18">
        <v>8.3533308960000007E-3</v>
      </c>
      <c r="D9" s="18">
        <v>3.3325477848000003E-2</v>
      </c>
      <c r="E9" s="18">
        <v>4.1207636159999998E-2</v>
      </c>
      <c r="F9" s="18">
        <v>6.6355474584000013E-2</v>
      </c>
      <c r="G9" s="18">
        <v>3.1664394840000006E-2</v>
      </c>
      <c r="H9" s="18">
        <v>4.7141216328000002E-2</v>
      </c>
      <c r="I9">
        <v>3.1416829584000001E-2</v>
      </c>
    </row>
    <row r="10" spans="1:9" x14ac:dyDescent="0.3">
      <c r="A10" s="14" t="s">
        <v>375</v>
      </c>
      <c r="B10" s="14" t="s">
        <v>332</v>
      </c>
      <c r="C10" s="18">
        <v>0</v>
      </c>
      <c r="D10" s="18">
        <v>4.8114863999999995E-3</v>
      </c>
      <c r="E10" s="18">
        <v>2.2538768399999999E-2</v>
      </c>
      <c r="F10" s="18">
        <v>1.5932548799999998E-2</v>
      </c>
      <c r="G10" s="18">
        <v>9.9333935999999998E-3</v>
      </c>
      <c r="H10" s="18">
        <v>7.7472719999999986E-3</v>
      </c>
      <c r="I10">
        <v>3.624192E-3</v>
      </c>
    </row>
    <row r="11" spans="1:9" x14ac:dyDescent="0.3">
      <c r="A11" s="14" t="s">
        <v>337</v>
      </c>
      <c r="B11" s="14" t="s">
        <v>338</v>
      </c>
      <c r="C11" s="18">
        <v>0</v>
      </c>
      <c r="D11" s="18">
        <v>1.8409999999999999E-2</v>
      </c>
      <c r="E11" s="18">
        <v>3.0394999999999998E-2</v>
      </c>
      <c r="F11" s="18">
        <v>9.7449999999999995E-2</v>
      </c>
      <c r="G11" s="18">
        <v>5.0095000000000001E-2</v>
      </c>
      <c r="H11" s="18">
        <v>9.1009999999999994E-2</v>
      </c>
      <c r="I11">
        <v>2.9599999999999998E-2</v>
      </c>
    </row>
    <row r="12" spans="1:9" x14ac:dyDescent="0.3">
      <c r="A12" s="14" t="s">
        <v>343</v>
      </c>
      <c r="B12" s="14" t="s">
        <v>115</v>
      </c>
      <c r="C12" s="18">
        <v>0</v>
      </c>
      <c r="D12" s="18">
        <v>7.9399999999999991E-3</v>
      </c>
      <c r="E12" s="18">
        <v>2.9165E-2</v>
      </c>
      <c r="F12" s="18">
        <v>3.2195000000000001E-2</v>
      </c>
      <c r="G12" s="18">
        <v>3.4104999999999996E-2</v>
      </c>
      <c r="H12" s="18">
        <v>1.5359999999999999E-2</v>
      </c>
      <c r="I12">
        <v>2.9009999999999998E-2</v>
      </c>
    </row>
    <row r="13" spans="1:9" x14ac:dyDescent="0.3">
      <c r="A13" s="14" t="s">
        <v>376</v>
      </c>
      <c r="B13" s="14" t="s">
        <v>340</v>
      </c>
      <c r="C13" s="18">
        <v>0</v>
      </c>
      <c r="D13" s="18">
        <v>1.0097999999999999E-2</v>
      </c>
      <c r="E13" s="18">
        <v>2.376E-2</v>
      </c>
      <c r="F13" s="18">
        <v>1.4759999999999999E-3</v>
      </c>
      <c r="G13" s="18">
        <v>9.2969999999999997E-3</v>
      </c>
      <c r="H13" s="18">
        <v>2.4659999999999999E-3</v>
      </c>
      <c r="I13">
        <v>1.026E-2</v>
      </c>
    </row>
    <row r="14" spans="1:9" x14ac:dyDescent="0.3">
      <c r="A14" s="14" t="s">
        <v>335</v>
      </c>
      <c r="B14" s="14" t="s">
        <v>336</v>
      </c>
      <c r="C14" s="18">
        <v>0</v>
      </c>
      <c r="D14" s="18">
        <v>8.1086249999999995E-3</v>
      </c>
      <c r="E14" s="18">
        <v>4.6657499999999998E-3</v>
      </c>
      <c r="F14" s="18">
        <v>1.2213749999999999E-2</v>
      </c>
      <c r="G14" s="18">
        <v>4.633875E-3</v>
      </c>
      <c r="H14" s="18">
        <v>3.4143749999999999E-3</v>
      </c>
      <c r="I14">
        <v>3.4987499999999997E-3</v>
      </c>
    </row>
    <row r="15" spans="1:9" x14ac:dyDescent="0.3">
      <c r="A15" s="14" t="s">
        <v>1224</v>
      </c>
      <c r="B15" s="14" t="s">
        <v>386</v>
      </c>
      <c r="C15" s="18">
        <v>7.0202608894652529E-5</v>
      </c>
      <c r="D15" s="18">
        <v>0.29249999999999998</v>
      </c>
      <c r="E15" s="18">
        <v>1.7122587535281103E-6</v>
      </c>
      <c r="F15" s="18">
        <v>0</v>
      </c>
      <c r="G15" s="18">
        <v>0</v>
      </c>
      <c r="H15" s="18">
        <v>0</v>
      </c>
      <c r="I15">
        <v>0</v>
      </c>
    </row>
    <row r="16" spans="1:9" x14ac:dyDescent="0.3">
      <c r="A16" s="14" t="s">
        <v>392</v>
      </c>
      <c r="B16" s="14" t="s">
        <v>85</v>
      </c>
      <c r="C16" s="18">
        <v>0</v>
      </c>
      <c r="D16" s="18">
        <v>1.4968799999999999E-6</v>
      </c>
      <c r="E16" s="18">
        <v>1.4968799999999999E-6</v>
      </c>
      <c r="F16" s="18">
        <v>7.4843999999999994E-7</v>
      </c>
      <c r="G16" s="18">
        <v>0</v>
      </c>
      <c r="H16" s="18">
        <v>0</v>
      </c>
      <c r="I16">
        <v>0</v>
      </c>
    </row>
    <row r="17" spans="1:9" x14ac:dyDescent="0.3">
      <c r="A17" s="14" t="s">
        <v>351</v>
      </c>
      <c r="B17" s="14" t="s">
        <v>247</v>
      </c>
      <c r="C17" s="18">
        <v>2.7988392250000001E-2</v>
      </c>
      <c r="D17" s="18">
        <v>3.6670664999999998E-2</v>
      </c>
      <c r="E17" s="18">
        <v>8.6685999999999999E-2</v>
      </c>
      <c r="F17" s="18">
        <v>6.0050104999999999E-2</v>
      </c>
      <c r="G17" s="18">
        <v>7.4552770000000004E-2</v>
      </c>
      <c r="H17" s="18">
        <v>8.6127024999999996E-2</v>
      </c>
      <c r="I17">
        <v>1.9535E-2</v>
      </c>
    </row>
    <row r="18" spans="1:9" x14ac:dyDescent="0.3">
      <c r="A18" s="14" t="s">
        <v>402</v>
      </c>
      <c r="B18" s="14" t="s">
        <v>59</v>
      </c>
      <c r="C18" s="18">
        <v>2.8186771199999996E-4</v>
      </c>
      <c r="D18" s="18">
        <v>1.1924506655999999E-2</v>
      </c>
      <c r="E18" s="18">
        <v>1.4922475519999999E-2</v>
      </c>
      <c r="F18" s="18">
        <v>2.1137042847999998E-2</v>
      </c>
      <c r="G18" s="18">
        <v>3.2074564799999998E-3</v>
      </c>
      <c r="H18" s="18">
        <v>1.5906932159999998E-3</v>
      </c>
      <c r="I18">
        <v>1.0601028479999999E-3</v>
      </c>
    </row>
    <row r="19" spans="1:9" ht="17.25" thickBot="1" x14ac:dyDescent="0.35">
      <c r="A19" s="14" t="s">
        <v>398</v>
      </c>
      <c r="B19" s="14" t="s">
        <v>330</v>
      </c>
      <c r="C19" s="18">
        <v>8.0033239999999998E-4</v>
      </c>
      <c r="D19" s="18">
        <v>2.6506619999999998E-3</v>
      </c>
      <c r="E19" s="18">
        <v>2.4977287999999997E-3</v>
      </c>
      <c r="F19" s="18">
        <v>2.4404463999999999E-3</v>
      </c>
      <c r="G19" s="18">
        <v>3.2677988E-3</v>
      </c>
      <c r="H19" s="18">
        <v>5.2359355999999999E-3</v>
      </c>
      <c r="I19">
        <v>2.1113427999999998E-3</v>
      </c>
    </row>
    <row r="20" spans="1:9" ht="18" thickTop="1" thickBot="1" x14ac:dyDescent="0.35">
      <c r="A20" s="19" t="s">
        <v>1969</v>
      </c>
      <c r="B20" s="19"/>
      <c r="C20" s="20">
        <v>0.71040849548981755</v>
      </c>
      <c r="D20" s="20">
        <v>1.0608433300694968</v>
      </c>
      <c r="E20" s="20">
        <v>0.45733745681899635</v>
      </c>
      <c r="F20" s="20">
        <v>0.80348335339550703</v>
      </c>
      <c r="G20" s="20">
        <v>0.4919809174086151</v>
      </c>
      <c r="H20" s="20">
        <v>0.51003782160828914</v>
      </c>
      <c r="I20" s="20">
        <v>0.22682995226526678</v>
      </c>
    </row>
    <row r="21" spans="1:9" ht="17.25" thickTop="1" x14ac:dyDescent="0.3"/>
  </sheetData>
  <mergeCells count="3">
    <mergeCell ref="A1:A2"/>
    <mergeCell ref="B1:B2"/>
    <mergeCell ref="C1:I1"/>
  </mergeCells>
  <conditionalFormatting sqref="C3:H20">
    <cfRule type="cellIs" dxfId="6" priority="3" operator="equal">
      <formula>0</formula>
    </cfRule>
    <cfRule type="cellIs" dxfId="5" priority="4" operator="between">
      <formula>1E-92</formula>
      <formula>0.00999999999999999</formula>
    </cfRule>
  </conditionalFormatting>
  <conditionalFormatting sqref="C20:I20">
    <cfRule type="cellIs" dxfId="4" priority="5" operator="between">
      <formula>1E-85</formula>
      <formula>0.00999999999999999</formula>
    </cfRule>
  </conditionalFormatting>
  <conditionalFormatting sqref="I20">
    <cfRule type="cellIs" dxfId="3" priority="1" operator="equal">
      <formula>0</formula>
    </cfRule>
    <cfRule type="cellIs" dxfId="2" priority="2" operator="between">
      <formula>1E-92</formula>
      <formula>0.00999999999999999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87CE-14BB-4717-8691-91B318C9A8E4}">
  <dimension ref="A1:I42"/>
  <sheetViews>
    <sheetView workbookViewId="0">
      <selection activeCell="A43" sqref="A43"/>
    </sheetView>
  </sheetViews>
  <sheetFormatPr defaultRowHeight="16.5" x14ac:dyDescent="0.3"/>
  <cols>
    <col min="2" max="2" width="47.875" bestFit="1" customWidth="1"/>
    <col min="3" max="9" width="10.125" bestFit="1" customWidth="1"/>
  </cols>
  <sheetData>
    <row r="1" spans="1:9" ht="17.25" thickTop="1" x14ac:dyDescent="0.3">
      <c r="A1" s="48" t="s">
        <v>2110</v>
      </c>
      <c r="B1" s="48"/>
      <c r="C1" s="51" t="s">
        <v>409</v>
      </c>
      <c r="D1" s="51"/>
      <c r="E1" s="51"/>
      <c r="F1" s="51"/>
      <c r="G1" s="51"/>
      <c r="H1" s="51"/>
      <c r="I1" s="51"/>
    </row>
    <row r="2" spans="1:9" ht="17.25" thickBot="1" x14ac:dyDescent="0.35">
      <c r="A2" s="49"/>
      <c r="B2" s="49"/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</row>
    <row r="3" spans="1:9" ht="17.25" thickTop="1" x14ac:dyDescent="0.3">
      <c r="A3" s="2" t="s">
        <v>2022</v>
      </c>
      <c r="B3" s="2"/>
      <c r="C3" s="32">
        <v>142.93963332274629</v>
      </c>
      <c r="D3" s="32">
        <v>1634.1901641689408</v>
      </c>
      <c r="E3" s="32">
        <v>1043.6105883252519</v>
      </c>
      <c r="F3" s="32">
        <v>1168.7274697381499</v>
      </c>
      <c r="G3" s="32">
        <v>1150.9980293954304</v>
      </c>
      <c r="H3" s="32">
        <v>883.87247896477152</v>
      </c>
      <c r="I3" s="32">
        <v>805.47718011899246</v>
      </c>
    </row>
    <row r="4" spans="1:9" ht="20.25" x14ac:dyDescent="0.3">
      <c r="A4" s="37" t="s">
        <v>2074</v>
      </c>
      <c r="B4" s="32" t="s">
        <v>2063</v>
      </c>
      <c r="C4" s="33">
        <v>56.770286796818993</v>
      </c>
      <c r="D4" s="33">
        <v>87.366805221560014</v>
      </c>
      <c r="E4" s="33">
        <v>81.626191530458442</v>
      </c>
      <c r="F4" s="33">
        <v>82.579473331339472</v>
      </c>
      <c r="G4" s="33">
        <v>96.59929361357041</v>
      </c>
      <c r="H4" s="33">
        <v>48.22237495553388</v>
      </c>
      <c r="I4" s="33">
        <v>36.673237421737298</v>
      </c>
    </row>
    <row r="5" spans="1:9" x14ac:dyDescent="0.3">
      <c r="A5" s="14"/>
      <c r="B5" s="33" t="s">
        <v>59</v>
      </c>
      <c r="C5" s="33">
        <v>0.83120867088150041</v>
      </c>
      <c r="D5" s="33">
        <v>7.8048183136713574</v>
      </c>
      <c r="E5" s="33">
        <v>7.7374889519370091</v>
      </c>
      <c r="F5" s="33">
        <v>10.317402999479141</v>
      </c>
      <c r="G5" s="33">
        <v>6.7674609825268188</v>
      </c>
      <c r="H5" s="33">
        <v>4.2985709875893461</v>
      </c>
      <c r="I5" s="33">
        <v>4.5200969860607367</v>
      </c>
    </row>
    <row r="6" spans="1:9" x14ac:dyDescent="0.3">
      <c r="A6" s="14"/>
      <c r="B6" s="33" t="s">
        <v>85</v>
      </c>
      <c r="C6" s="33">
        <v>3.2686940951599998E-2</v>
      </c>
      <c r="D6" s="33">
        <v>6.5867253911028003</v>
      </c>
      <c r="E6" s="33">
        <v>8.8906004968799994</v>
      </c>
      <c r="F6" s="33">
        <v>9.1396800275000007</v>
      </c>
      <c r="G6" s="33">
        <v>11.843303575930399</v>
      </c>
      <c r="H6" s="33">
        <v>6.8522110440375998</v>
      </c>
      <c r="I6" s="33">
        <v>8.5989409999999999</v>
      </c>
    </row>
    <row r="7" spans="1:9" x14ac:dyDescent="0.3">
      <c r="A7" s="2"/>
      <c r="B7" s="33" t="s">
        <v>247</v>
      </c>
      <c r="C7" s="33">
        <v>39.099016703567358</v>
      </c>
      <c r="D7" s="33">
        <v>57.085000296119134</v>
      </c>
      <c r="E7" s="33">
        <v>45.843328123658708</v>
      </c>
      <c r="F7" s="33">
        <v>42.169884382255916</v>
      </c>
      <c r="G7" s="33">
        <v>46.656729079422483</v>
      </c>
      <c r="H7" s="33">
        <v>29.844377705433491</v>
      </c>
      <c r="I7" s="33">
        <v>20.858061483576559</v>
      </c>
    </row>
    <row r="8" spans="1:9" x14ac:dyDescent="0.3">
      <c r="A8" s="14"/>
      <c r="B8" s="33" t="s">
        <v>232</v>
      </c>
      <c r="C8" s="33">
        <v>0.77369692499999998</v>
      </c>
      <c r="D8" s="33">
        <v>0.8549374103099876</v>
      </c>
      <c r="E8" s="33">
        <v>0.40127977500000001</v>
      </c>
      <c r="F8" s="33">
        <v>0.36129029999999995</v>
      </c>
      <c r="G8" s="33">
        <v>0.50320852500000002</v>
      </c>
      <c r="H8" s="33">
        <v>0</v>
      </c>
      <c r="I8" s="33">
        <v>0.38274487499999998</v>
      </c>
    </row>
    <row r="9" spans="1:9" x14ac:dyDescent="0.3">
      <c r="A9" s="14"/>
      <c r="B9" s="33" t="s">
        <v>342</v>
      </c>
      <c r="C9" s="33">
        <v>0</v>
      </c>
      <c r="D9" s="33">
        <v>0.59751999999999994</v>
      </c>
      <c r="E9" s="33">
        <v>2.2494863634938058</v>
      </c>
      <c r="F9" s="33">
        <v>4.4595607552140502</v>
      </c>
      <c r="G9" s="33">
        <v>6.2113896816684964</v>
      </c>
      <c r="H9" s="33">
        <v>4.844636590873451</v>
      </c>
      <c r="I9" s="33">
        <v>0</v>
      </c>
    </row>
    <row r="10" spans="1:9" x14ac:dyDescent="0.3">
      <c r="A10" s="14"/>
      <c r="B10" s="33" t="s">
        <v>386</v>
      </c>
      <c r="C10" s="33">
        <v>16.033677556418532</v>
      </c>
      <c r="D10" s="33">
        <v>14.437803810356741</v>
      </c>
      <c r="E10" s="33">
        <v>16.504007819488919</v>
      </c>
      <c r="F10" s="33">
        <v>16.131654866890358</v>
      </c>
      <c r="G10" s="33">
        <v>24.617201769022195</v>
      </c>
      <c r="H10" s="33">
        <v>2.3825786276000001</v>
      </c>
      <c r="I10" s="33">
        <v>2.3133930770999998</v>
      </c>
    </row>
    <row r="11" spans="1:9" ht="20.25" x14ac:dyDescent="0.3">
      <c r="A11" s="37" t="s">
        <v>2074</v>
      </c>
      <c r="B11" s="32" t="s">
        <v>2064</v>
      </c>
      <c r="C11" s="33">
        <v>0.82599990000000012</v>
      </c>
      <c r="D11" s="33">
        <v>0.86006134999999995</v>
      </c>
      <c r="E11" s="33">
        <v>1.1074551000000001</v>
      </c>
      <c r="F11" s="33">
        <v>1.4516404500000002</v>
      </c>
      <c r="G11" s="33">
        <v>1.5966076999999999</v>
      </c>
      <c r="H11" s="33">
        <v>1.6308333999999998</v>
      </c>
      <c r="I11" s="33">
        <v>1.3914633999999999</v>
      </c>
    </row>
    <row r="12" spans="1:9" x14ac:dyDescent="0.3">
      <c r="A12" s="14"/>
      <c r="B12" s="33" t="s">
        <v>186</v>
      </c>
      <c r="C12" s="33">
        <v>0.82599990000000012</v>
      </c>
      <c r="D12" s="33">
        <v>0.86006134999999995</v>
      </c>
      <c r="E12" s="33">
        <v>1.1074551000000001</v>
      </c>
      <c r="F12" s="33">
        <v>1.4516404500000002</v>
      </c>
      <c r="G12" s="33">
        <v>1.5966076999999999</v>
      </c>
      <c r="H12" s="33">
        <v>1.6308333999999998</v>
      </c>
      <c r="I12" s="33">
        <v>1.3914633999999999</v>
      </c>
    </row>
    <row r="13" spans="1:9" ht="20.25" x14ac:dyDescent="0.3">
      <c r="A13" s="37" t="s">
        <v>2074</v>
      </c>
      <c r="B13" s="32" t="s">
        <v>2065</v>
      </c>
      <c r="C13" s="33">
        <v>75.370866625927292</v>
      </c>
      <c r="D13" s="33">
        <v>1539.7422575973808</v>
      </c>
      <c r="E13" s="33">
        <v>956.03182169479351</v>
      </c>
      <c r="F13" s="33">
        <v>1077.1229159568106</v>
      </c>
      <c r="G13" s="33">
        <v>1041.8418080818601</v>
      </c>
      <c r="H13" s="33">
        <v>834.01927060923765</v>
      </c>
      <c r="I13" s="33">
        <v>759.39999929725514</v>
      </c>
    </row>
    <row r="14" spans="1:9" x14ac:dyDescent="0.3">
      <c r="A14" s="2"/>
      <c r="B14" s="33" t="s">
        <v>21</v>
      </c>
      <c r="C14" s="33">
        <v>75.142556000727296</v>
      </c>
      <c r="D14" s="33">
        <v>1538.1476885231807</v>
      </c>
      <c r="E14" s="33">
        <v>954.78025853799352</v>
      </c>
      <c r="F14" s="33">
        <v>1075.7419989376106</v>
      </c>
      <c r="G14" s="33">
        <v>1040.7421194086601</v>
      </c>
      <c r="H14" s="33">
        <v>833.93845425243762</v>
      </c>
      <c r="I14" s="33">
        <v>759.10031905245512</v>
      </c>
    </row>
    <row r="15" spans="1:9" x14ac:dyDescent="0.3">
      <c r="A15" s="14"/>
      <c r="B15" s="33" t="s">
        <v>69</v>
      </c>
      <c r="C15" s="33">
        <v>0.22831062519999995</v>
      </c>
      <c r="D15" s="33">
        <v>1.5945690741999998</v>
      </c>
      <c r="E15" s="33">
        <v>1.2515631567999999</v>
      </c>
      <c r="F15" s="33">
        <v>1.3809170191999998</v>
      </c>
      <c r="G15" s="33">
        <v>1.0996886732</v>
      </c>
      <c r="H15" s="33">
        <v>8.0816356799999989E-2</v>
      </c>
      <c r="I15" s="33">
        <v>0.2996802448</v>
      </c>
    </row>
    <row r="16" spans="1:9" ht="20.25" x14ac:dyDescent="0.3">
      <c r="A16" s="37" t="s">
        <v>2074</v>
      </c>
      <c r="B16" s="32" t="s">
        <v>1692</v>
      </c>
      <c r="C16" s="33">
        <v>9.9724799999999991</v>
      </c>
      <c r="D16" s="33">
        <v>6.2210399999999995</v>
      </c>
      <c r="E16" s="33">
        <v>4.8451199999999996</v>
      </c>
      <c r="F16" s="33">
        <v>7.5734399999999997</v>
      </c>
      <c r="G16" s="33">
        <v>10.960319999999999</v>
      </c>
      <c r="H16" s="33">
        <v>0</v>
      </c>
      <c r="I16" s="33">
        <v>8.01248</v>
      </c>
    </row>
    <row r="17" spans="1:9" x14ac:dyDescent="0.3">
      <c r="A17" s="14"/>
      <c r="B17" s="33" t="s">
        <v>172</v>
      </c>
      <c r="C17" s="33">
        <v>9.9724799999999991</v>
      </c>
      <c r="D17" s="33">
        <v>6.2210399999999995</v>
      </c>
      <c r="E17" s="33">
        <v>4.8451199999999996</v>
      </c>
      <c r="F17" s="33">
        <v>7.5734399999999997</v>
      </c>
      <c r="G17" s="33">
        <v>10.960319999999999</v>
      </c>
      <c r="H17" s="33">
        <v>0</v>
      </c>
      <c r="I17" s="33">
        <v>8.01248</v>
      </c>
    </row>
    <row r="18" spans="1:9" x14ac:dyDescent="0.3">
      <c r="A18" s="32" t="s">
        <v>2023</v>
      </c>
      <c r="B18" s="2"/>
      <c r="C18" s="32">
        <v>1570.9713136592052</v>
      </c>
      <c r="D18" s="32">
        <v>479.33247954896046</v>
      </c>
      <c r="E18" s="32">
        <v>430.97333343421013</v>
      </c>
      <c r="F18" s="32">
        <v>540.39677749787927</v>
      </c>
      <c r="G18" s="32">
        <v>678.68594454066249</v>
      </c>
      <c r="H18" s="32">
        <v>395.8736570493752</v>
      </c>
      <c r="I18" s="32">
        <v>276.29281939499299</v>
      </c>
    </row>
    <row r="19" spans="1:9" ht="20.25" x14ac:dyDescent="0.3">
      <c r="A19" s="37" t="s">
        <v>2074</v>
      </c>
      <c r="B19" s="32" t="s">
        <v>2066</v>
      </c>
      <c r="C19" s="33">
        <v>1.1247929999999999</v>
      </c>
      <c r="D19" s="33">
        <v>2.055647735</v>
      </c>
      <c r="E19" s="33">
        <v>1.6884076299999999</v>
      </c>
      <c r="F19" s="33">
        <v>3.7324561749999998</v>
      </c>
      <c r="G19" s="33">
        <v>2.2471685249999998</v>
      </c>
      <c r="H19" s="33">
        <v>0.97856897499999984</v>
      </c>
      <c r="I19" s="33">
        <v>4.2627030799999996</v>
      </c>
    </row>
    <row r="20" spans="1:9" x14ac:dyDescent="0.3">
      <c r="A20" s="2"/>
      <c r="B20" s="33" t="s">
        <v>340</v>
      </c>
      <c r="C20" s="33">
        <v>1.1224889999999998</v>
      </c>
      <c r="D20" s="33">
        <v>2.020435</v>
      </c>
      <c r="E20" s="33">
        <v>1.6595259999999998</v>
      </c>
      <c r="F20" s="33">
        <v>3.6974517249999996</v>
      </c>
      <c r="G20" s="33">
        <v>2.19545675</v>
      </c>
      <c r="H20" s="33">
        <v>0.94430949999999991</v>
      </c>
      <c r="I20" s="33">
        <v>4.23417975</v>
      </c>
    </row>
    <row r="21" spans="1:9" x14ac:dyDescent="0.3">
      <c r="A21" s="14"/>
      <c r="B21" s="33" t="s">
        <v>336</v>
      </c>
      <c r="C21" s="33">
        <v>0</v>
      </c>
      <c r="D21" s="33">
        <v>3.2917374999999999E-2</v>
      </c>
      <c r="E21" s="33">
        <v>2.5370749999999997E-2</v>
      </c>
      <c r="F21" s="33">
        <v>3.2441249999999998E-2</v>
      </c>
      <c r="G21" s="33">
        <v>4.7481374999999999E-2</v>
      </c>
      <c r="H21" s="33">
        <v>2.4781874999999998E-2</v>
      </c>
      <c r="I21" s="33">
        <v>1.620125E-2</v>
      </c>
    </row>
    <row r="22" spans="1:9" x14ac:dyDescent="0.3">
      <c r="A22" s="14"/>
      <c r="B22" s="33" t="s">
        <v>366</v>
      </c>
      <c r="C22" s="33">
        <v>2.3040000000000001E-3</v>
      </c>
      <c r="D22" s="33">
        <v>2.2953600000000002E-3</v>
      </c>
      <c r="E22" s="33">
        <v>3.5108800000000001E-3</v>
      </c>
      <c r="F22" s="33">
        <v>2.5631999999999999E-3</v>
      </c>
      <c r="G22" s="33">
        <v>4.2303999999999996E-3</v>
      </c>
      <c r="H22" s="33">
        <v>9.4775999999999992E-3</v>
      </c>
      <c r="I22" s="33">
        <v>1.2322080000000001E-2</v>
      </c>
    </row>
    <row r="23" spans="1:9" x14ac:dyDescent="0.3">
      <c r="A23" s="14" t="s">
        <v>2074</v>
      </c>
      <c r="B23" s="32" t="s">
        <v>2067</v>
      </c>
      <c r="C23" s="33">
        <v>1562.8735028038525</v>
      </c>
      <c r="D23" s="33">
        <v>267.73609030721752</v>
      </c>
      <c r="E23" s="33">
        <v>243.42183973230934</v>
      </c>
      <c r="F23" s="33">
        <v>297.04098921328557</v>
      </c>
      <c r="G23" s="33">
        <v>366.93270362756959</v>
      </c>
      <c r="H23" s="33">
        <v>213.73001183203922</v>
      </c>
      <c r="I23" s="33">
        <v>166.48370966169176</v>
      </c>
    </row>
    <row r="24" spans="1:9" x14ac:dyDescent="0.3">
      <c r="A24" s="14"/>
      <c r="B24" s="33" t="s">
        <v>57</v>
      </c>
      <c r="C24" s="33">
        <v>7.0280703986756166</v>
      </c>
      <c r="D24" s="33">
        <v>4.5837859068431266</v>
      </c>
      <c r="E24" s="33">
        <v>5.3890963295786873</v>
      </c>
      <c r="F24" s="33">
        <v>6.629488508574874</v>
      </c>
      <c r="G24" s="33">
        <v>7.5795486159942236</v>
      </c>
      <c r="H24" s="33">
        <v>4.9720661287831005</v>
      </c>
      <c r="I24" s="33">
        <v>0.63488978860151324</v>
      </c>
    </row>
    <row r="25" spans="1:9" x14ac:dyDescent="0.3">
      <c r="A25" s="14"/>
      <c r="B25" s="33" t="s">
        <v>309</v>
      </c>
      <c r="C25" s="33">
        <v>1.9999999999999998E-5</v>
      </c>
      <c r="D25" s="33">
        <v>19.843377670588232</v>
      </c>
      <c r="E25" s="33">
        <v>24.111833317647058</v>
      </c>
      <c r="F25" s="33">
        <v>10.781243411764706</v>
      </c>
      <c r="G25" s="33">
        <v>14.59403996</v>
      </c>
      <c r="H25" s="33">
        <v>13.6</v>
      </c>
      <c r="I25" s="33">
        <v>0.498062</v>
      </c>
    </row>
    <row r="26" spans="1:9" x14ac:dyDescent="0.3">
      <c r="A26" s="14"/>
      <c r="B26" s="33" t="s">
        <v>322</v>
      </c>
      <c r="C26" s="33">
        <v>1480.2979999262118</v>
      </c>
      <c r="D26" s="33">
        <v>104.52091226829816</v>
      </c>
      <c r="E26" s="33">
        <v>66.895647226023343</v>
      </c>
      <c r="F26" s="33">
        <v>63.104623540199732</v>
      </c>
      <c r="G26" s="33">
        <v>122.54044597906262</v>
      </c>
      <c r="H26" s="33">
        <v>37.425410724233195</v>
      </c>
      <c r="I26" s="33">
        <v>54.853180810446872</v>
      </c>
    </row>
    <row r="27" spans="1:9" x14ac:dyDescent="0.3">
      <c r="A27" s="14"/>
      <c r="B27" s="33" t="s">
        <v>320</v>
      </c>
      <c r="C27" s="33">
        <v>58.979287478965318</v>
      </c>
      <c r="D27" s="33">
        <v>122.39967696148804</v>
      </c>
      <c r="E27" s="33">
        <v>124.70771285906025</v>
      </c>
      <c r="F27" s="33">
        <v>197.10889875274628</v>
      </c>
      <c r="G27" s="33">
        <v>193.53177657251271</v>
      </c>
      <c r="H27" s="33">
        <v>132.54326997902297</v>
      </c>
      <c r="I27" s="33">
        <v>109.5115470626434</v>
      </c>
    </row>
    <row r="28" spans="1:9" x14ac:dyDescent="0.3">
      <c r="A28" s="14"/>
      <c r="B28" s="33" t="s">
        <v>326</v>
      </c>
      <c r="C28" s="33">
        <v>12.75</v>
      </c>
      <c r="D28" s="33">
        <v>13.093387499999999</v>
      </c>
      <c r="E28" s="33">
        <v>20.978750000000002</v>
      </c>
      <c r="F28" s="33">
        <v>15.029950000000001</v>
      </c>
      <c r="G28" s="33">
        <v>27.969187499999997</v>
      </c>
      <c r="H28" s="33">
        <v>24.744700000000002</v>
      </c>
      <c r="I28" s="33">
        <v>0.43874999999999997</v>
      </c>
    </row>
    <row r="29" spans="1:9" x14ac:dyDescent="0.3">
      <c r="A29" s="14"/>
      <c r="B29" s="33" t="s">
        <v>904</v>
      </c>
      <c r="C29" s="33">
        <v>3.6134999999999997</v>
      </c>
      <c r="D29" s="33">
        <v>2.8754999999999997</v>
      </c>
      <c r="E29" s="33">
        <v>1.0799999999999998</v>
      </c>
      <c r="F29" s="33">
        <v>3.9554999999999998</v>
      </c>
      <c r="G29" s="33">
        <v>0</v>
      </c>
      <c r="H29" s="33">
        <v>0</v>
      </c>
      <c r="I29" s="33">
        <v>0</v>
      </c>
    </row>
    <row r="30" spans="1:9" x14ac:dyDescent="0.3">
      <c r="A30" s="14"/>
      <c r="B30" s="33" t="s">
        <v>364</v>
      </c>
      <c r="C30" s="33">
        <v>0.12969999999999998</v>
      </c>
      <c r="D30" s="33">
        <v>0.16250999999999999</v>
      </c>
      <c r="E30" s="33">
        <v>0.12657499999999999</v>
      </c>
      <c r="F30" s="33">
        <v>0.31412499999999999</v>
      </c>
      <c r="G30" s="33">
        <v>0.29564000000000001</v>
      </c>
      <c r="H30" s="33">
        <v>0.24459999999999998</v>
      </c>
      <c r="I30" s="33">
        <v>0.359875</v>
      </c>
    </row>
    <row r="31" spans="1:9" x14ac:dyDescent="0.3">
      <c r="A31" s="2"/>
      <c r="B31" s="33" t="s">
        <v>372</v>
      </c>
      <c r="C31" s="33">
        <v>0</v>
      </c>
      <c r="D31" s="33">
        <v>3.8509999999999996E-2</v>
      </c>
      <c r="E31" s="33">
        <v>3.7260000000000001E-2</v>
      </c>
      <c r="F31" s="33">
        <v>5.4730000000000001E-2</v>
      </c>
      <c r="G31" s="33">
        <v>5.0560000000000001E-2</v>
      </c>
      <c r="H31" s="33">
        <v>4.4639999999999999E-2</v>
      </c>
      <c r="I31" s="33">
        <v>5.4849999999999996E-2</v>
      </c>
    </row>
    <row r="32" spans="1:9" x14ac:dyDescent="0.3">
      <c r="A32" s="14"/>
      <c r="B32" s="33" t="s">
        <v>370</v>
      </c>
      <c r="C32" s="33">
        <v>7.4924999999999992E-2</v>
      </c>
      <c r="D32" s="33">
        <v>0.21842999999999999</v>
      </c>
      <c r="E32" s="33">
        <v>9.4964999999999994E-2</v>
      </c>
      <c r="F32" s="33">
        <v>6.2429999999999999E-2</v>
      </c>
      <c r="G32" s="33">
        <v>0.37150499999999997</v>
      </c>
      <c r="H32" s="33">
        <v>0.15532499999999999</v>
      </c>
      <c r="I32" s="33">
        <v>0.13255500000000001</v>
      </c>
    </row>
    <row r="33" spans="1:9" x14ac:dyDescent="0.3">
      <c r="A33" s="2" t="s">
        <v>2074</v>
      </c>
      <c r="B33" s="32" t="s">
        <v>1108</v>
      </c>
      <c r="C33" s="33">
        <v>2.9751868553526801</v>
      </c>
      <c r="D33" s="33">
        <v>171.64802058874292</v>
      </c>
      <c r="E33" s="33">
        <v>141.84404976868831</v>
      </c>
      <c r="F33" s="33">
        <v>201.28324448559371</v>
      </c>
      <c r="G33" s="33">
        <v>263.77279632488035</v>
      </c>
      <c r="H33" s="33">
        <v>154.73116819233596</v>
      </c>
      <c r="I33" s="33">
        <v>76.357363525088772</v>
      </c>
    </row>
    <row r="34" spans="1:9" x14ac:dyDescent="0.3">
      <c r="A34" s="14"/>
      <c r="B34" s="33" t="s">
        <v>119</v>
      </c>
      <c r="C34" s="33">
        <v>2.9751868553526801</v>
      </c>
      <c r="D34" s="33">
        <v>171.64802058874292</v>
      </c>
      <c r="E34" s="33">
        <v>141.84404976868831</v>
      </c>
      <c r="F34" s="33">
        <v>201.28324448559371</v>
      </c>
      <c r="G34" s="33">
        <v>263.77279632488035</v>
      </c>
      <c r="H34" s="33">
        <v>154.73116819233596</v>
      </c>
      <c r="I34" s="33">
        <v>76.357363525088772</v>
      </c>
    </row>
    <row r="35" spans="1:9" x14ac:dyDescent="0.3">
      <c r="A35" s="2" t="s">
        <v>2074</v>
      </c>
      <c r="B35" s="32" t="s">
        <v>2068</v>
      </c>
      <c r="C35" s="33">
        <v>3.9978309999999997</v>
      </c>
      <c r="D35" s="33">
        <v>37.892720918000002</v>
      </c>
      <c r="E35" s="33">
        <v>44.019036303212424</v>
      </c>
      <c r="F35" s="33">
        <v>38.340087623999985</v>
      </c>
      <c r="G35" s="33">
        <v>45.733276063212422</v>
      </c>
      <c r="H35" s="33">
        <v>26.433908050000003</v>
      </c>
      <c r="I35" s="33">
        <v>29.189043128212422</v>
      </c>
    </row>
    <row r="36" spans="1:9" x14ac:dyDescent="0.3">
      <c r="A36" s="14"/>
      <c r="B36" s="33" t="s">
        <v>312</v>
      </c>
      <c r="C36" s="33">
        <v>3.8363669999999996</v>
      </c>
      <c r="D36" s="33">
        <v>37.486733168000001</v>
      </c>
      <c r="E36" s="33">
        <v>43.543611775000002</v>
      </c>
      <c r="F36" s="33">
        <v>37.884818698999993</v>
      </c>
      <c r="G36" s="33">
        <v>44.864748259999999</v>
      </c>
      <c r="H36" s="33">
        <v>25.859086600000001</v>
      </c>
      <c r="I36" s="33">
        <v>28.007376100000002</v>
      </c>
    </row>
    <row r="37" spans="1:9" x14ac:dyDescent="0.3">
      <c r="A37" s="2"/>
      <c r="B37" s="33" t="s">
        <v>1018</v>
      </c>
      <c r="C37" s="33">
        <v>0</v>
      </c>
      <c r="D37" s="33">
        <v>0</v>
      </c>
      <c r="E37" s="33">
        <v>3.6545282124229488E-3</v>
      </c>
      <c r="F37" s="33">
        <v>0</v>
      </c>
      <c r="G37" s="33">
        <v>3.6545282124229488E-3</v>
      </c>
      <c r="H37" s="33">
        <v>0</v>
      </c>
      <c r="I37" s="33">
        <v>3.6545282124229488E-3</v>
      </c>
    </row>
    <row r="38" spans="1:9" x14ac:dyDescent="0.3">
      <c r="A38" s="2"/>
      <c r="B38" s="33" t="s">
        <v>361</v>
      </c>
      <c r="C38" s="33">
        <v>0.15771399999999999</v>
      </c>
      <c r="D38" s="33">
        <v>0.36141599999999996</v>
      </c>
      <c r="E38" s="33">
        <v>0.41098499999999999</v>
      </c>
      <c r="F38" s="33">
        <v>0.4113195</v>
      </c>
      <c r="G38" s="33">
        <v>0.79656199999999999</v>
      </c>
      <c r="H38" s="33">
        <v>0.544709</v>
      </c>
      <c r="I38" s="33">
        <v>1.1203349999999999</v>
      </c>
    </row>
    <row r="39" spans="1:9" x14ac:dyDescent="0.3">
      <c r="A39" s="14"/>
      <c r="B39" s="33" t="s">
        <v>359</v>
      </c>
      <c r="C39" s="33">
        <v>3.7499999999999999E-3</v>
      </c>
      <c r="D39" s="33">
        <v>3.168E-2</v>
      </c>
      <c r="E39" s="33">
        <v>5.8984999999999996E-2</v>
      </c>
      <c r="F39" s="33">
        <v>3.5874999999999997E-2</v>
      </c>
      <c r="G39" s="33">
        <v>6.3742499999999994E-2</v>
      </c>
      <c r="H39" s="33">
        <v>1.1875E-2</v>
      </c>
      <c r="I39" s="33">
        <v>5.1774999999999998E-3</v>
      </c>
    </row>
    <row r="40" spans="1:9" x14ac:dyDescent="0.3">
      <c r="A40" s="2"/>
      <c r="B40" s="33" t="s">
        <v>391</v>
      </c>
      <c r="C40" s="33">
        <v>0</v>
      </c>
      <c r="D40" s="33">
        <v>9.5437500000000001E-3</v>
      </c>
      <c r="E40" s="33">
        <v>1.8E-3</v>
      </c>
      <c r="F40" s="33">
        <v>6.3716249999999997E-3</v>
      </c>
      <c r="G40" s="33">
        <v>3.9933749999999995E-3</v>
      </c>
      <c r="H40" s="33">
        <v>1.7666249999999998E-2</v>
      </c>
      <c r="I40" s="33">
        <v>5.2499999999999998E-2</v>
      </c>
    </row>
    <row r="41" spans="1:9" ht="17.25" thickBot="1" x14ac:dyDescent="0.35">
      <c r="A41" s="14"/>
      <c r="B41" s="33" t="s">
        <v>378</v>
      </c>
      <c r="C41" s="33">
        <v>0</v>
      </c>
      <c r="D41" s="33">
        <v>3.3479999999999998E-3</v>
      </c>
      <c r="E41" s="33">
        <v>0</v>
      </c>
      <c r="F41" s="33">
        <v>1.7028E-3</v>
      </c>
      <c r="G41" s="33">
        <v>5.754E-4</v>
      </c>
      <c r="H41" s="33">
        <v>5.711999999999999E-4</v>
      </c>
      <c r="I41" s="33">
        <v>0</v>
      </c>
    </row>
    <row r="42" spans="1:9" ht="18" thickTop="1" thickBot="1" x14ac:dyDescent="0.35">
      <c r="A42" s="50" t="s">
        <v>1969</v>
      </c>
      <c r="B42" s="50"/>
      <c r="C42" s="39">
        <v>1713.9109469819516</v>
      </c>
      <c r="D42" s="39">
        <v>2113.5226437179017</v>
      </c>
      <c r="E42" s="39">
        <v>1474.5839217594619</v>
      </c>
      <c r="F42" s="39">
        <v>1709.1242472360295</v>
      </c>
      <c r="G42" s="39">
        <v>1829.6839739360926</v>
      </c>
      <c r="H42" s="39">
        <v>1279.7461360141467</v>
      </c>
      <c r="I42" s="39">
        <v>1081.7699995139856</v>
      </c>
    </row>
  </sheetData>
  <mergeCells count="3">
    <mergeCell ref="A42:B42"/>
    <mergeCell ref="C1:I1"/>
    <mergeCell ref="A1:B2"/>
  </mergeCells>
  <conditionalFormatting sqref="C3:I42">
    <cfRule type="cellIs" dxfId="1" priority="1" operator="equal">
      <formula>0</formula>
    </cfRule>
    <cfRule type="cellIs" dxfId="0" priority="2" operator="between">
      <formula>1E-78</formula>
      <formula>0.00999999999999999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1235-26F1-4874-A0A5-D3D93503A99D}">
  <dimension ref="A1:F692"/>
  <sheetViews>
    <sheetView workbookViewId="0">
      <selection activeCell="A2" sqref="A2:F692"/>
    </sheetView>
  </sheetViews>
  <sheetFormatPr defaultRowHeight="16.5" x14ac:dyDescent="0.3"/>
  <cols>
    <col min="1" max="1" width="11" customWidth="1"/>
  </cols>
  <sheetData>
    <row r="1" spans="1:6" x14ac:dyDescent="0.3">
      <c r="A1" t="s">
        <v>296</v>
      </c>
      <c r="B1" t="s">
        <v>1300</v>
      </c>
      <c r="C1" t="s">
        <v>426</v>
      </c>
      <c r="D1" t="s">
        <v>427</v>
      </c>
      <c r="E1" t="s">
        <v>428</v>
      </c>
      <c r="F1" t="s">
        <v>429</v>
      </c>
    </row>
    <row r="2" spans="1:6" x14ac:dyDescent="0.3">
      <c r="A2" t="s">
        <v>1301</v>
      </c>
      <c r="B2" t="s">
        <v>569</v>
      </c>
    </row>
    <row r="3" spans="1:6" x14ac:dyDescent="0.3">
      <c r="A3" t="s">
        <v>1302</v>
      </c>
      <c r="B3" t="s">
        <v>573</v>
      </c>
    </row>
    <row r="4" spans="1:6" x14ac:dyDescent="0.3">
      <c r="A4" t="s">
        <v>1303</v>
      </c>
      <c r="B4" t="s">
        <v>573</v>
      </c>
    </row>
    <row r="5" spans="1:6" x14ac:dyDescent="0.3">
      <c r="A5" t="s">
        <v>1304</v>
      </c>
      <c r="B5" t="s">
        <v>575</v>
      </c>
      <c r="C5">
        <v>0.6</v>
      </c>
      <c r="D5" t="s">
        <v>1305</v>
      </c>
      <c r="E5" t="s">
        <v>1306</v>
      </c>
    </row>
    <row r="6" spans="1:6" x14ac:dyDescent="0.3">
      <c r="A6" t="s">
        <v>22</v>
      </c>
      <c r="B6" t="s">
        <v>23</v>
      </c>
      <c r="C6">
        <v>0.1</v>
      </c>
      <c r="D6" t="s">
        <v>1305</v>
      </c>
      <c r="E6" t="s">
        <v>1306</v>
      </c>
    </row>
    <row r="7" spans="1:6" x14ac:dyDescent="0.3">
      <c r="A7" t="s">
        <v>22</v>
      </c>
      <c r="B7" t="s">
        <v>23</v>
      </c>
      <c r="C7">
        <v>0.1</v>
      </c>
      <c r="D7" t="s">
        <v>1305</v>
      </c>
      <c r="E7" t="s">
        <v>1307</v>
      </c>
    </row>
    <row r="8" spans="1:6" x14ac:dyDescent="0.3">
      <c r="A8" t="s">
        <v>116</v>
      </c>
      <c r="B8" t="s">
        <v>117</v>
      </c>
      <c r="C8">
        <v>1</v>
      </c>
      <c r="D8" t="s">
        <v>1305</v>
      </c>
      <c r="E8" t="s">
        <v>1306</v>
      </c>
    </row>
    <row r="9" spans="1:6" x14ac:dyDescent="0.3">
      <c r="A9" t="s">
        <v>1308</v>
      </c>
      <c r="B9" t="s">
        <v>577</v>
      </c>
      <c r="C9">
        <v>0.6</v>
      </c>
      <c r="D9" t="s">
        <v>1305</v>
      </c>
      <c r="E9" t="s">
        <v>1306</v>
      </c>
    </row>
    <row r="10" spans="1:6" x14ac:dyDescent="0.3">
      <c r="A10" t="s">
        <v>1308</v>
      </c>
      <c r="B10" t="s">
        <v>577</v>
      </c>
      <c r="C10">
        <v>0.6</v>
      </c>
      <c r="D10" t="s">
        <v>1305</v>
      </c>
      <c r="E10" t="s">
        <v>1307</v>
      </c>
    </row>
    <row r="11" spans="1:6" x14ac:dyDescent="0.3">
      <c r="A11" t="s">
        <v>1309</v>
      </c>
      <c r="B11" t="s">
        <v>579</v>
      </c>
      <c r="C11">
        <v>0.6</v>
      </c>
      <c r="D11" t="s">
        <v>1305</v>
      </c>
      <c r="E11" t="s">
        <v>1306</v>
      </c>
    </row>
    <row r="12" spans="1:6" x14ac:dyDescent="0.3">
      <c r="A12" t="s">
        <v>30</v>
      </c>
      <c r="B12" t="s">
        <v>31</v>
      </c>
      <c r="C12">
        <v>1</v>
      </c>
      <c r="D12" t="s">
        <v>1305</v>
      </c>
      <c r="E12" t="s">
        <v>1306</v>
      </c>
    </row>
    <row r="13" spans="1:6" x14ac:dyDescent="0.3">
      <c r="A13" t="s">
        <v>30</v>
      </c>
      <c r="B13" t="s">
        <v>31</v>
      </c>
      <c r="C13">
        <v>1</v>
      </c>
      <c r="D13" t="s">
        <v>1305</v>
      </c>
      <c r="E13" t="s">
        <v>1307</v>
      </c>
    </row>
    <row r="14" spans="1:6" x14ac:dyDescent="0.3">
      <c r="A14" t="s">
        <v>52</v>
      </c>
      <c r="B14" t="s">
        <v>53</v>
      </c>
      <c r="C14">
        <v>1</v>
      </c>
      <c r="D14" t="s">
        <v>1305</v>
      </c>
      <c r="E14" t="s">
        <v>1306</v>
      </c>
    </row>
    <row r="15" spans="1:6" x14ac:dyDescent="0.3">
      <c r="A15" t="s">
        <v>52</v>
      </c>
      <c r="B15" t="s">
        <v>53</v>
      </c>
      <c r="C15">
        <v>1</v>
      </c>
      <c r="D15" t="s">
        <v>1305</v>
      </c>
      <c r="E15" t="s">
        <v>1307</v>
      </c>
    </row>
    <row r="16" spans="1:6" x14ac:dyDescent="0.3">
      <c r="A16" t="s">
        <v>135</v>
      </c>
      <c r="B16" t="s">
        <v>136</v>
      </c>
      <c r="C16">
        <v>0.2</v>
      </c>
      <c r="D16" t="s">
        <v>1305</v>
      </c>
      <c r="E16" t="s">
        <v>1306</v>
      </c>
    </row>
    <row r="17" spans="1:5" x14ac:dyDescent="0.3">
      <c r="A17" t="s">
        <v>135</v>
      </c>
      <c r="B17" t="s">
        <v>136</v>
      </c>
      <c r="C17">
        <v>0.2</v>
      </c>
      <c r="D17" t="s">
        <v>1305</v>
      </c>
      <c r="E17" t="s">
        <v>1307</v>
      </c>
    </row>
    <row r="18" spans="1:5" x14ac:dyDescent="0.3">
      <c r="A18" t="s">
        <v>1310</v>
      </c>
      <c r="B18" t="s">
        <v>582</v>
      </c>
      <c r="C18">
        <v>0.35</v>
      </c>
      <c r="D18" t="s">
        <v>1305</v>
      </c>
      <c r="E18" t="s">
        <v>1307</v>
      </c>
    </row>
    <row r="19" spans="1:5" x14ac:dyDescent="0.3">
      <c r="A19" t="s">
        <v>1311</v>
      </c>
      <c r="B19" t="s">
        <v>584</v>
      </c>
    </row>
    <row r="20" spans="1:5" x14ac:dyDescent="0.3">
      <c r="A20" t="s">
        <v>1312</v>
      </c>
      <c r="B20" t="s">
        <v>586</v>
      </c>
      <c r="C20">
        <v>1</v>
      </c>
      <c r="D20" t="s">
        <v>1305</v>
      </c>
      <c r="E20" t="s">
        <v>1306</v>
      </c>
    </row>
    <row r="21" spans="1:5" x14ac:dyDescent="0.3">
      <c r="A21" t="s">
        <v>155</v>
      </c>
      <c r="B21" t="s">
        <v>156</v>
      </c>
      <c r="C21">
        <v>0.1</v>
      </c>
      <c r="D21" t="s">
        <v>1305</v>
      </c>
      <c r="E21" t="s">
        <v>1307</v>
      </c>
    </row>
    <row r="22" spans="1:5" x14ac:dyDescent="0.3">
      <c r="A22" t="s">
        <v>1313</v>
      </c>
      <c r="B22" t="s">
        <v>589</v>
      </c>
      <c r="C22">
        <v>0.14000000000000001</v>
      </c>
      <c r="D22" t="s">
        <v>1305</v>
      </c>
      <c r="E22" t="s">
        <v>1307</v>
      </c>
    </row>
    <row r="23" spans="1:5" x14ac:dyDescent="0.3">
      <c r="A23" t="s">
        <v>1314</v>
      </c>
      <c r="B23" t="s">
        <v>591</v>
      </c>
      <c r="C23">
        <v>0.1</v>
      </c>
      <c r="D23" t="s">
        <v>1305</v>
      </c>
      <c r="E23" t="s">
        <v>1306</v>
      </c>
    </row>
    <row r="24" spans="1:5" x14ac:dyDescent="0.3">
      <c r="A24" t="s">
        <v>1315</v>
      </c>
      <c r="B24" t="s">
        <v>593</v>
      </c>
      <c r="C24">
        <v>0.3</v>
      </c>
      <c r="D24" t="s">
        <v>1305</v>
      </c>
      <c r="E24" t="s">
        <v>1306</v>
      </c>
    </row>
    <row r="25" spans="1:5" x14ac:dyDescent="0.3">
      <c r="A25" t="s">
        <v>1315</v>
      </c>
      <c r="B25" t="s">
        <v>593</v>
      </c>
      <c r="C25">
        <v>0.1</v>
      </c>
      <c r="D25" t="s">
        <v>1305</v>
      </c>
      <c r="E25" t="s">
        <v>1307</v>
      </c>
    </row>
    <row r="26" spans="1:5" x14ac:dyDescent="0.3">
      <c r="A26" t="s">
        <v>1316</v>
      </c>
      <c r="B26" t="s">
        <v>595</v>
      </c>
    </row>
    <row r="27" spans="1:5" x14ac:dyDescent="0.3">
      <c r="A27" t="s">
        <v>1317</v>
      </c>
      <c r="B27" t="s">
        <v>599</v>
      </c>
    </row>
    <row r="28" spans="1:5" x14ac:dyDescent="0.3">
      <c r="A28" t="s">
        <v>1318</v>
      </c>
      <c r="B28" t="s">
        <v>601</v>
      </c>
    </row>
    <row r="29" spans="1:5" x14ac:dyDescent="0.3">
      <c r="A29" t="s">
        <v>1319</v>
      </c>
      <c r="B29" t="s">
        <v>603</v>
      </c>
    </row>
    <row r="30" spans="1:5" x14ac:dyDescent="0.3">
      <c r="A30" t="s">
        <v>124</v>
      </c>
      <c r="B30" t="s">
        <v>125</v>
      </c>
      <c r="C30">
        <v>3</v>
      </c>
      <c r="D30" t="s">
        <v>1305</v>
      </c>
      <c r="E30" t="s">
        <v>1306</v>
      </c>
    </row>
    <row r="31" spans="1:5" x14ac:dyDescent="0.3">
      <c r="A31" t="s">
        <v>124</v>
      </c>
      <c r="B31" t="s">
        <v>125</v>
      </c>
      <c r="C31">
        <v>3</v>
      </c>
      <c r="D31" t="s">
        <v>1305</v>
      </c>
      <c r="E31" t="s">
        <v>1307</v>
      </c>
    </row>
    <row r="32" spans="1:5" x14ac:dyDescent="0.3">
      <c r="A32" t="s">
        <v>104</v>
      </c>
      <c r="B32" t="s">
        <v>105</v>
      </c>
      <c r="C32">
        <v>1.5</v>
      </c>
      <c r="D32" t="s">
        <v>1305</v>
      </c>
      <c r="E32" t="s">
        <v>1306</v>
      </c>
    </row>
    <row r="33" spans="1:5" x14ac:dyDescent="0.3">
      <c r="A33" t="s">
        <v>104</v>
      </c>
      <c r="B33" t="s">
        <v>105</v>
      </c>
      <c r="C33">
        <v>1.5</v>
      </c>
      <c r="D33" t="s">
        <v>1305</v>
      </c>
      <c r="E33" t="s">
        <v>1307</v>
      </c>
    </row>
    <row r="34" spans="1:5" x14ac:dyDescent="0.3">
      <c r="A34" t="s">
        <v>1320</v>
      </c>
      <c r="B34" t="s">
        <v>607</v>
      </c>
    </row>
    <row r="35" spans="1:5" x14ac:dyDescent="0.3">
      <c r="A35" t="s">
        <v>1321</v>
      </c>
      <c r="B35" t="s">
        <v>611</v>
      </c>
    </row>
    <row r="36" spans="1:5" x14ac:dyDescent="0.3">
      <c r="A36" t="s">
        <v>1322</v>
      </c>
      <c r="B36" t="s">
        <v>613</v>
      </c>
    </row>
    <row r="37" spans="1:5" x14ac:dyDescent="0.3">
      <c r="A37" t="s">
        <v>68</v>
      </c>
      <c r="B37" t="s">
        <v>69</v>
      </c>
      <c r="C37">
        <v>2</v>
      </c>
      <c r="D37" t="s">
        <v>1305</v>
      </c>
      <c r="E37" t="s">
        <v>1306</v>
      </c>
    </row>
    <row r="38" spans="1:5" x14ac:dyDescent="0.3">
      <c r="A38" t="s">
        <v>68</v>
      </c>
      <c r="B38" t="s">
        <v>69</v>
      </c>
      <c r="C38">
        <v>6</v>
      </c>
      <c r="D38" t="s">
        <v>1305</v>
      </c>
      <c r="E38" t="s">
        <v>1307</v>
      </c>
    </row>
    <row r="39" spans="1:5" x14ac:dyDescent="0.3">
      <c r="A39" t="s">
        <v>68</v>
      </c>
      <c r="B39" t="s">
        <v>69</v>
      </c>
      <c r="C39">
        <v>2</v>
      </c>
      <c r="D39" t="s">
        <v>1305</v>
      </c>
      <c r="E39" t="s">
        <v>1323</v>
      </c>
    </row>
    <row r="40" spans="1:5" x14ac:dyDescent="0.3">
      <c r="A40" t="s">
        <v>1324</v>
      </c>
      <c r="B40" t="s">
        <v>615</v>
      </c>
      <c r="C40">
        <v>1.05</v>
      </c>
      <c r="D40" t="s">
        <v>1305</v>
      </c>
      <c r="E40" t="s">
        <v>1306</v>
      </c>
    </row>
    <row r="41" spans="1:5" x14ac:dyDescent="0.3">
      <c r="A41" t="s">
        <v>1325</v>
      </c>
      <c r="B41" t="s">
        <v>617</v>
      </c>
      <c r="C41">
        <v>12</v>
      </c>
      <c r="D41" t="s">
        <v>1305</v>
      </c>
      <c r="E41" t="s">
        <v>1307</v>
      </c>
    </row>
    <row r="42" spans="1:5" x14ac:dyDescent="0.3">
      <c r="A42" t="s">
        <v>20</v>
      </c>
      <c r="B42" t="s">
        <v>21</v>
      </c>
      <c r="C42">
        <v>3</v>
      </c>
      <c r="D42" t="s">
        <v>1305</v>
      </c>
      <c r="E42" t="s">
        <v>1307</v>
      </c>
    </row>
    <row r="43" spans="1:5" x14ac:dyDescent="0.3">
      <c r="A43" t="s">
        <v>20</v>
      </c>
      <c r="B43" t="s">
        <v>21</v>
      </c>
      <c r="C43">
        <v>1.5</v>
      </c>
      <c r="D43" t="s">
        <v>1305</v>
      </c>
      <c r="E43" t="s">
        <v>1306</v>
      </c>
    </row>
    <row r="44" spans="1:5" x14ac:dyDescent="0.3">
      <c r="A44" t="s">
        <v>1326</v>
      </c>
      <c r="B44" t="s">
        <v>619</v>
      </c>
      <c r="C44">
        <v>4</v>
      </c>
      <c r="D44" t="s">
        <v>1305</v>
      </c>
      <c r="E44" t="s">
        <v>1306</v>
      </c>
    </row>
    <row r="45" spans="1:5" x14ac:dyDescent="0.3">
      <c r="A45" t="s">
        <v>1327</v>
      </c>
      <c r="B45" t="s">
        <v>621</v>
      </c>
      <c r="C45">
        <v>1.2</v>
      </c>
      <c r="D45" t="s">
        <v>1305</v>
      </c>
      <c r="E45" t="s">
        <v>1306</v>
      </c>
    </row>
    <row r="46" spans="1:5" x14ac:dyDescent="0.3">
      <c r="A46" t="s">
        <v>1328</v>
      </c>
      <c r="B46" t="s">
        <v>623</v>
      </c>
      <c r="C46">
        <v>2</v>
      </c>
      <c r="D46" t="s">
        <v>1305</v>
      </c>
      <c r="E46" t="s">
        <v>1306</v>
      </c>
    </row>
    <row r="47" spans="1:5" x14ac:dyDescent="0.3">
      <c r="A47" t="s">
        <v>1328</v>
      </c>
      <c r="B47" t="s">
        <v>623</v>
      </c>
      <c r="C47">
        <v>2</v>
      </c>
      <c r="D47" t="s">
        <v>1305</v>
      </c>
      <c r="E47" t="s">
        <v>1307</v>
      </c>
    </row>
    <row r="48" spans="1:5" x14ac:dyDescent="0.3">
      <c r="A48" t="s">
        <v>1329</v>
      </c>
      <c r="B48" t="s">
        <v>625</v>
      </c>
      <c r="C48">
        <v>0.6</v>
      </c>
      <c r="D48" t="s">
        <v>1305</v>
      </c>
      <c r="E48" t="s">
        <v>1306</v>
      </c>
    </row>
    <row r="49" spans="1:5" x14ac:dyDescent="0.3">
      <c r="A49" t="s">
        <v>1330</v>
      </c>
      <c r="B49" t="s">
        <v>627</v>
      </c>
      <c r="C49">
        <v>12</v>
      </c>
      <c r="D49" t="s">
        <v>1305</v>
      </c>
      <c r="E49" t="s">
        <v>1307</v>
      </c>
    </row>
    <row r="50" spans="1:5" x14ac:dyDescent="0.3">
      <c r="A50" t="s">
        <v>1331</v>
      </c>
      <c r="B50" t="s">
        <v>629</v>
      </c>
      <c r="C50">
        <v>6</v>
      </c>
      <c r="D50" t="s">
        <v>1305</v>
      </c>
      <c r="E50" t="s">
        <v>1307</v>
      </c>
    </row>
    <row r="51" spans="1:5" x14ac:dyDescent="0.3">
      <c r="A51" t="s">
        <v>1332</v>
      </c>
      <c r="B51" t="s">
        <v>631</v>
      </c>
      <c r="C51">
        <v>1.2</v>
      </c>
      <c r="D51" t="s">
        <v>1305</v>
      </c>
      <c r="E51" t="s">
        <v>1307</v>
      </c>
    </row>
    <row r="52" spans="1:5" x14ac:dyDescent="0.3">
      <c r="A52" t="s">
        <v>1333</v>
      </c>
      <c r="B52" t="s">
        <v>633</v>
      </c>
      <c r="C52">
        <v>14</v>
      </c>
      <c r="D52" t="s">
        <v>1305</v>
      </c>
      <c r="E52" t="s">
        <v>1307</v>
      </c>
    </row>
    <row r="53" spans="1:5" x14ac:dyDescent="0.3">
      <c r="A53" t="s">
        <v>1334</v>
      </c>
      <c r="B53" t="s">
        <v>635</v>
      </c>
      <c r="C53">
        <v>15</v>
      </c>
      <c r="D53" t="s">
        <v>1305</v>
      </c>
      <c r="E53" t="s">
        <v>1307</v>
      </c>
    </row>
    <row r="54" spans="1:5" x14ac:dyDescent="0.3">
      <c r="A54" t="s">
        <v>1335</v>
      </c>
      <c r="B54" t="s">
        <v>637</v>
      </c>
      <c r="C54">
        <v>1.5</v>
      </c>
      <c r="D54" t="s">
        <v>1305</v>
      </c>
      <c r="E54" t="s">
        <v>1306</v>
      </c>
    </row>
    <row r="55" spans="1:5" x14ac:dyDescent="0.3">
      <c r="A55" t="s">
        <v>1335</v>
      </c>
      <c r="B55" t="s">
        <v>637</v>
      </c>
      <c r="C55">
        <v>1.5</v>
      </c>
      <c r="D55" t="s">
        <v>1305</v>
      </c>
      <c r="E55" t="s">
        <v>1307</v>
      </c>
    </row>
    <row r="56" spans="1:5" x14ac:dyDescent="0.3">
      <c r="A56" t="s">
        <v>1336</v>
      </c>
      <c r="B56" t="s">
        <v>639</v>
      </c>
      <c r="C56">
        <v>2</v>
      </c>
      <c r="D56" t="s">
        <v>1305</v>
      </c>
      <c r="E56" t="s">
        <v>1306</v>
      </c>
    </row>
    <row r="57" spans="1:5" x14ac:dyDescent="0.3">
      <c r="A57" t="s">
        <v>1337</v>
      </c>
      <c r="B57" t="s">
        <v>641</v>
      </c>
      <c r="C57">
        <v>15</v>
      </c>
      <c r="D57" t="s">
        <v>1305</v>
      </c>
      <c r="E57" t="s">
        <v>1307</v>
      </c>
    </row>
    <row r="58" spans="1:5" x14ac:dyDescent="0.3">
      <c r="A58" t="s">
        <v>1338</v>
      </c>
      <c r="B58" t="s">
        <v>643</v>
      </c>
      <c r="C58">
        <v>4</v>
      </c>
      <c r="D58" t="s">
        <v>1305</v>
      </c>
      <c r="E58" t="s">
        <v>1307</v>
      </c>
    </row>
    <row r="59" spans="1:5" x14ac:dyDescent="0.3">
      <c r="A59" t="s">
        <v>1339</v>
      </c>
      <c r="B59" t="s">
        <v>645</v>
      </c>
      <c r="C59">
        <v>2</v>
      </c>
      <c r="D59" t="s">
        <v>1305</v>
      </c>
      <c r="E59" t="s">
        <v>1306</v>
      </c>
    </row>
    <row r="60" spans="1:5" x14ac:dyDescent="0.3">
      <c r="A60" t="s">
        <v>1340</v>
      </c>
      <c r="B60" t="s">
        <v>647</v>
      </c>
      <c r="C60">
        <v>4</v>
      </c>
      <c r="D60" t="s">
        <v>1305</v>
      </c>
      <c r="E60" t="s">
        <v>1307</v>
      </c>
    </row>
    <row r="61" spans="1:5" x14ac:dyDescent="0.3">
      <c r="A61" t="s">
        <v>1341</v>
      </c>
      <c r="B61" t="s">
        <v>483</v>
      </c>
    </row>
    <row r="62" spans="1:5" x14ac:dyDescent="0.3">
      <c r="A62" t="s">
        <v>1342</v>
      </c>
      <c r="B62" t="s">
        <v>650</v>
      </c>
    </row>
    <row r="63" spans="1:5" x14ac:dyDescent="0.3">
      <c r="A63" t="s">
        <v>1343</v>
      </c>
      <c r="B63" t="s">
        <v>652</v>
      </c>
    </row>
    <row r="64" spans="1:5" x14ac:dyDescent="0.3">
      <c r="A64" t="s">
        <v>50</v>
      </c>
      <c r="B64" t="s">
        <v>51</v>
      </c>
      <c r="C64">
        <v>3.6</v>
      </c>
      <c r="D64" t="s">
        <v>1305</v>
      </c>
      <c r="E64" t="s">
        <v>1307</v>
      </c>
    </row>
    <row r="65" spans="1:6" x14ac:dyDescent="0.3">
      <c r="A65" t="s">
        <v>6</v>
      </c>
      <c r="B65" t="s">
        <v>7</v>
      </c>
      <c r="C65">
        <v>2</v>
      </c>
      <c r="D65" t="s">
        <v>1305</v>
      </c>
      <c r="E65" t="s">
        <v>1306</v>
      </c>
    </row>
    <row r="66" spans="1:6" x14ac:dyDescent="0.3">
      <c r="A66" t="s">
        <v>1344</v>
      </c>
      <c r="B66" t="s">
        <v>655</v>
      </c>
      <c r="C66">
        <v>0.9</v>
      </c>
      <c r="D66" t="s">
        <v>1305</v>
      </c>
      <c r="E66" t="s">
        <v>1306</v>
      </c>
    </row>
    <row r="67" spans="1:6" x14ac:dyDescent="0.3">
      <c r="A67" t="s">
        <v>1345</v>
      </c>
      <c r="B67" t="s">
        <v>657</v>
      </c>
      <c r="C67">
        <v>1.5</v>
      </c>
      <c r="D67" t="s">
        <v>1305</v>
      </c>
      <c r="E67" t="s">
        <v>1306</v>
      </c>
    </row>
    <row r="68" spans="1:6" x14ac:dyDescent="0.3">
      <c r="A68" t="s">
        <v>1346</v>
      </c>
      <c r="B68" t="s">
        <v>659</v>
      </c>
      <c r="C68">
        <v>1</v>
      </c>
      <c r="D68" t="s">
        <v>1305</v>
      </c>
      <c r="E68" t="s">
        <v>1306</v>
      </c>
    </row>
    <row r="69" spans="1:6" x14ac:dyDescent="0.3">
      <c r="A69" t="s">
        <v>1347</v>
      </c>
      <c r="B69" t="s">
        <v>661</v>
      </c>
      <c r="C69">
        <v>1.05</v>
      </c>
      <c r="D69" t="s">
        <v>1305</v>
      </c>
      <c r="E69" t="s">
        <v>1306</v>
      </c>
    </row>
    <row r="70" spans="1:6" x14ac:dyDescent="0.3">
      <c r="A70" t="s">
        <v>1348</v>
      </c>
      <c r="B70" t="s">
        <v>663</v>
      </c>
      <c r="C70">
        <v>1</v>
      </c>
      <c r="D70" t="s">
        <v>1305</v>
      </c>
      <c r="E70" t="s">
        <v>1306</v>
      </c>
    </row>
    <row r="71" spans="1:6" x14ac:dyDescent="0.3">
      <c r="A71" t="s">
        <v>175</v>
      </c>
      <c r="B71" t="s">
        <v>176</v>
      </c>
      <c r="C71">
        <v>3.6</v>
      </c>
      <c r="D71" t="s">
        <v>1305</v>
      </c>
      <c r="E71" t="s">
        <v>1307</v>
      </c>
      <c r="F71" t="s">
        <v>1349</v>
      </c>
    </row>
    <row r="72" spans="1:6" x14ac:dyDescent="0.3">
      <c r="A72" t="s">
        <v>1350</v>
      </c>
      <c r="B72" t="s">
        <v>354</v>
      </c>
      <c r="C72">
        <v>0.6</v>
      </c>
      <c r="D72" t="s">
        <v>1305</v>
      </c>
      <c r="E72" t="s">
        <v>1307</v>
      </c>
    </row>
    <row r="73" spans="1:6" x14ac:dyDescent="0.3">
      <c r="A73" t="s">
        <v>1351</v>
      </c>
      <c r="B73" t="s">
        <v>665</v>
      </c>
      <c r="C73">
        <v>2</v>
      </c>
      <c r="D73" t="s">
        <v>1305</v>
      </c>
      <c r="E73" t="s">
        <v>1306</v>
      </c>
    </row>
    <row r="74" spans="1:6" x14ac:dyDescent="0.3">
      <c r="A74" t="s">
        <v>1352</v>
      </c>
      <c r="B74" t="s">
        <v>483</v>
      </c>
    </row>
    <row r="75" spans="1:6" x14ac:dyDescent="0.3">
      <c r="A75" t="s">
        <v>1353</v>
      </c>
      <c r="B75" t="s">
        <v>672</v>
      </c>
    </row>
    <row r="76" spans="1:6" x14ac:dyDescent="0.3">
      <c r="A76" t="s">
        <v>70</v>
      </c>
      <c r="B76" t="s">
        <v>71</v>
      </c>
      <c r="C76">
        <v>2</v>
      </c>
      <c r="D76" t="s">
        <v>1305</v>
      </c>
      <c r="E76" t="s">
        <v>1306</v>
      </c>
    </row>
    <row r="77" spans="1:6" x14ac:dyDescent="0.3">
      <c r="A77" t="s">
        <v>70</v>
      </c>
      <c r="B77" t="s">
        <v>71</v>
      </c>
      <c r="C77">
        <v>2</v>
      </c>
      <c r="D77" t="s">
        <v>1305</v>
      </c>
      <c r="E77" t="s">
        <v>1307</v>
      </c>
    </row>
    <row r="78" spans="1:6" x14ac:dyDescent="0.3">
      <c r="A78" t="s">
        <v>28</v>
      </c>
      <c r="B78" t="s">
        <v>29</v>
      </c>
      <c r="C78">
        <v>2</v>
      </c>
      <c r="D78" t="s">
        <v>1305</v>
      </c>
      <c r="E78" t="s">
        <v>1306</v>
      </c>
    </row>
    <row r="79" spans="1:6" x14ac:dyDescent="0.3">
      <c r="A79" t="s">
        <v>28</v>
      </c>
      <c r="B79" t="s">
        <v>29</v>
      </c>
      <c r="C79">
        <v>2</v>
      </c>
      <c r="D79" t="s">
        <v>1305</v>
      </c>
      <c r="E79" t="s">
        <v>1307</v>
      </c>
    </row>
    <row r="80" spans="1:6" x14ac:dyDescent="0.3">
      <c r="A80" t="s">
        <v>1354</v>
      </c>
      <c r="B80" t="s">
        <v>675</v>
      </c>
      <c r="C80">
        <v>4</v>
      </c>
      <c r="D80" t="s">
        <v>1305</v>
      </c>
      <c r="E80" t="s">
        <v>1307</v>
      </c>
    </row>
    <row r="81" spans="1:6" x14ac:dyDescent="0.3">
      <c r="A81" t="s">
        <v>1355</v>
      </c>
      <c r="B81" t="s">
        <v>677</v>
      </c>
      <c r="C81">
        <v>2</v>
      </c>
      <c r="D81" t="s">
        <v>1305</v>
      </c>
      <c r="E81" t="s">
        <v>1307</v>
      </c>
    </row>
    <row r="82" spans="1:6" x14ac:dyDescent="0.3">
      <c r="A82" t="s">
        <v>1355</v>
      </c>
      <c r="B82" t="s">
        <v>677</v>
      </c>
      <c r="C82">
        <v>2</v>
      </c>
      <c r="D82" t="s">
        <v>1305</v>
      </c>
      <c r="E82" t="s">
        <v>1306</v>
      </c>
    </row>
    <row r="83" spans="1:6" x14ac:dyDescent="0.3">
      <c r="A83" t="s">
        <v>1356</v>
      </c>
      <c r="B83" t="s">
        <v>679</v>
      </c>
      <c r="C83">
        <v>2</v>
      </c>
      <c r="D83" t="s">
        <v>1305</v>
      </c>
      <c r="E83" t="s">
        <v>1306</v>
      </c>
    </row>
    <row r="84" spans="1:6" x14ac:dyDescent="0.3">
      <c r="A84" t="s">
        <v>1356</v>
      </c>
      <c r="B84" t="s">
        <v>679</v>
      </c>
      <c r="C84">
        <v>2</v>
      </c>
      <c r="D84" t="s">
        <v>1305</v>
      </c>
      <c r="E84" t="s">
        <v>1307</v>
      </c>
    </row>
    <row r="85" spans="1:6" x14ac:dyDescent="0.3">
      <c r="A85" t="s">
        <v>1357</v>
      </c>
      <c r="B85" t="s">
        <v>681</v>
      </c>
      <c r="C85">
        <v>3</v>
      </c>
      <c r="D85" t="s">
        <v>1305</v>
      </c>
      <c r="E85" t="s">
        <v>1307</v>
      </c>
    </row>
    <row r="86" spans="1:6" x14ac:dyDescent="0.3">
      <c r="A86" t="s">
        <v>1358</v>
      </c>
      <c r="B86" t="s">
        <v>683</v>
      </c>
    </row>
    <row r="87" spans="1:6" x14ac:dyDescent="0.3">
      <c r="A87" t="s">
        <v>229</v>
      </c>
      <c r="B87" t="s">
        <v>230</v>
      </c>
      <c r="C87">
        <v>1</v>
      </c>
      <c r="D87" t="s">
        <v>1305</v>
      </c>
      <c r="E87" t="s">
        <v>1307</v>
      </c>
    </row>
    <row r="88" spans="1:6" x14ac:dyDescent="0.3">
      <c r="A88" t="s">
        <v>1359</v>
      </c>
      <c r="B88" t="s">
        <v>686</v>
      </c>
    </row>
    <row r="89" spans="1:6" x14ac:dyDescent="0.3">
      <c r="A89" t="s">
        <v>1360</v>
      </c>
      <c r="B89" t="s">
        <v>688</v>
      </c>
    </row>
    <row r="90" spans="1:6" x14ac:dyDescent="0.3">
      <c r="A90" t="s">
        <v>189</v>
      </c>
      <c r="B90" t="s">
        <v>190</v>
      </c>
      <c r="C90">
        <v>6</v>
      </c>
      <c r="D90" t="s">
        <v>1305</v>
      </c>
      <c r="E90" t="s">
        <v>1307</v>
      </c>
      <c r="F90" t="s">
        <v>1361</v>
      </c>
    </row>
    <row r="91" spans="1:6" x14ac:dyDescent="0.3">
      <c r="A91" t="s">
        <v>185</v>
      </c>
      <c r="B91" t="s">
        <v>186</v>
      </c>
      <c r="C91">
        <v>1.5</v>
      </c>
      <c r="D91" t="s">
        <v>1305</v>
      </c>
      <c r="E91" t="s">
        <v>1306</v>
      </c>
      <c r="F91" t="s">
        <v>1362</v>
      </c>
    </row>
    <row r="92" spans="1:6" x14ac:dyDescent="0.3">
      <c r="A92" t="s">
        <v>185</v>
      </c>
      <c r="B92" t="s">
        <v>186</v>
      </c>
      <c r="C92">
        <v>3</v>
      </c>
      <c r="D92" t="s">
        <v>1305</v>
      </c>
      <c r="E92" t="s">
        <v>1307</v>
      </c>
      <c r="F92" t="s">
        <v>1362</v>
      </c>
    </row>
    <row r="93" spans="1:6" x14ac:dyDescent="0.3">
      <c r="A93" t="s">
        <v>1363</v>
      </c>
      <c r="B93" t="s">
        <v>691</v>
      </c>
      <c r="C93">
        <v>15</v>
      </c>
      <c r="D93" t="s">
        <v>1305</v>
      </c>
      <c r="E93" t="s">
        <v>1307</v>
      </c>
      <c r="F93" t="s">
        <v>1364</v>
      </c>
    </row>
    <row r="94" spans="1:6" x14ac:dyDescent="0.3">
      <c r="A94" t="s">
        <v>157</v>
      </c>
      <c r="B94" t="s">
        <v>158</v>
      </c>
      <c r="C94">
        <v>1.5</v>
      </c>
      <c r="D94" t="s">
        <v>1305</v>
      </c>
      <c r="E94" t="s">
        <v>1306</v>
      </c>
    </row>
    <row r="95" spans="1:6" x14ac:dyDescent="0.3">
      <c r="A95" t="s">
        <v>193</v>
      </c>
      <c r="B95" t="s">
        <v>194</v>
      </c>
      <c r="C95">
        <v>14</v>
      </c>
      <c r="D95" t="s">
        <v>1305</v>
      </c>
      <c r="E95" t="s">
        <v>1307</v>
      </c>
      <c r="F95" t="s">
        <v>1365</v>
      </c>
    </row>
    <row r="96" spans="1:6" x14ac:dyDescent="0.3">
      <c r="A96" t="s">
        <v>1366</v>
      </c>
      <c r="B96" t="s">
        <v>695</v>
      </c>
    </row>
    <row r="97" spans="1:5" x14ac:dyDescent="0.3">
      <c r="A97" t="s">
        <v>1367</v>
      </c>
      <c r="B97" t="s">
        <v>697</v>
      </c>
    </row>
    <row r="98" spans="1:5" x14ac:dyDescent="0.3">
      <c r="A98" t="s">
        <v>1368</v>
      </c>
      <c r="B98" t="s">
        <v>699</v>
      </c>
    </row>
    <row r="99" spans="1:5" x14ac:dyDescent="0.3">
      <c r="A99" t="s">
        <v>24</v>
      </c>
      <c r="B99" t="s">
        <v>25</v>
      </c>
      <c r="C99">
        <v>2</v>
      </c>
      <c r="D99" t="s">
        <v>1305</v>
      </c>
      <c r="E99" t="s">
        <v>1306</v>
      </c>
    </row>
    <row r="100" spans="1:5" x14ac:dyDescent="0.3">
      <c r="A100" t="s">
        <v>1369</v>
      </c>
      <c r="B100" t="s">
        <v>702</v>
      </c>
      <c r="C100">
        <v>3</v>
      </c>
      <c r="D100" t="s">
        <v>1305</v>
      </c>
      <c r="E100" t="s">
        <v>1307</v>
      </c>
    </row>
    <row r="101" spans="1:5" x14ac:dyDescent="0.3">
      <c r="A101" t="s">
        <v>1370</v>
      </c>
      <c r="B101" t="s">
        <v>704</v>
      </c>
      <c r="C101">
        <v>4</v>
      </c>
      <c r="D101" t="s">
        <v>1305</v>
      </c>
      <c r="E101" t="s">
        <v>1307</v>
      </c>
    </row>
    <row r="102" spans="1:5" x14ac:dyDescent="0.3">
      <c r="A102" t="s">
        <v>78</v>
      </c>
      <c r="B102" t="s">
        <v>79</v>
      </c>
      <c r="C102">
        <v>3</v>
      </c>
      <c r="D102" t="s">
        <v>1305</v>
      </c>
      <c r="E102" t="s">
        <v>1307</v>
      </c>
    </row>
    <row r="103" spans="1:5" x14ac:dyDescent="0.3">
      <c r="A103" t="s">
        <v>241</v>
      </c>
      <c r="B103" t="s">
        <v>242</v>
      </c>
      <c r="C103">
        <v>2</v>
      </c>
      <c r="D103" t="s">
        <v>1305</v>
      </c>
      <c r="E103" t="s">
        <v>1306</v>
      </c>
    </row>
    <row r="104" spans="1:5" x14ac:dyDescent="0.3">
      <c r="A104" t="s">
        <v>1371</v>
      </c>
      <c r="B104" t="s">
        <v>708</v>
      </c>
      <c r="C104">
        <v>3</v>
      </c>
      <c r="D104" t="s">
        <v>1305</v>
      </c>
      <c r="E104" t="s">
        <v>1307</v>
      </c>
    </row>
    <row r="105" spans="1:5" x14ac:dyDescent="0.3">
      <c r="A105" t="s">
        <v>1372</v>
      </c>
      <c r="B105" t="s">
        <v>710</v>
      </c>
      <c r="C105">
        <v>1</v>
      </c>
      <c r="D105" t="s">
        <v>1305</v>
      </c>
      <c r="E105" t="s">
        <v>1306</v>
      </c>
    </row>
    <row r="106" spans="1:5" x14ac:dyDescent="0.3">
      <c r="A106" t="s">
        <v>1373</v>
      </c>
      <c r="B106" t="s">
        <v>332</v>
      </c>
      <c r="C106">
        <v>4</v>
      </c>
      <c r="D106" t="s">
        <v>1305</v>
      </c>
      <c r="E106" t="s">
        <v>1307</v>
      </c>
    </row>
    <row r="107" spans="1:5" x14ac:dyDescent="0.3">
      <c r="A107" t="s">
        <v>1374</v>
      </c>
      <c r="B107" t="s">
        <v>713</v>
      </c>
      <c r="C107">
        <v>2</v>
      </c>
      <c r="D107" t="s">
        <v>1305</v>
      </c>
      <c r="E107" t="s">
        <v>1306</v>
      </c>
    </row>
    <row r="108" spans="1:5" x14ac:dyDescent="0.3">
      <c r="A108" t="s">
        <v>1374</v>
      </c>
      <c r="B108" t="s">
        <v>713</v>
      </c>
      <c r="C108">
        <v>2</v>
      </c>
      <c r="D108" t="s">
        <v>1305</v>
      </c>
      <c r="E108" t="s">
        <v>1307</v>
      </c>
    </row>
    <row r="109" spans="1:5" x14ac:dyDescent="0.3">
      <c r="A109" t="s">
        <v>1375</v>
      </c>
      <c r="B109" t="s">
        <v>715</v>
      </c>
    </row>
    <row r="110" spans="1:5" x14ac:dyDescent="0.3">
      <c r="A110" t="s">
        <v>1376</v>
      </c>
      <c r="B110" t="s">
        <v>717</v>
      </c>
      <c r="C110">
        <v>2.1</v>
      </c>
      <c r="D110" t="s">
        <v>1305</v>
      </c>
      <c r="E110" t="s">
        <v>1306</v>
      </c>
    </row>
    <row r="111" spans="1:5" x14ac:dyDescent="0.3">
      <c r="A111" t="s">
        <v>1377</v>
      </c>
      <c r="B111" t="s">
        <v>719</v>
      </c>
      <c r="C111">
        <v>3</v>
      </c>
      <c r="D111" t="s">
        <v>1305</v>
      </c>
      <c r="E111" t="s">
        <v>1307</v>
      </c>
    </row>
    <row r="112" spans="1:5" x14ac:dyDescent="0.3">
      <c r="A112" t="s">
        <v>1378</v>
      </c>
      <c r="B112" t="s">
        <v>721</v>
      </c>
    </row>
    <row r="113" spans="1:5" x14ac:dyDescent="0.3">
      <c r="A113" t="s">
        <v>92</v>
      </c>
      <c r="B113" t="s">
        <v>93</v>
      </c>
      <c r="C113">
        <v>6</v>
      </c>
      <c r="D113" t="s">
        <v>1305</v>
      </c>
      <c r="E113" t="s">
        <v>1307</v>
      </c>
    </row>
    <row r="114" spans="1:5" x14ac:dyDescent="0.3">
      <c r="A114" t="s">
        <v>114</v>
      </c>
      <c r="B114" t="s">
        <v>115</v>
      </c>
      <c r="C114">
        <v>0.5</v>
      </c>
      <c r="D114" t="s">
        <v>1305</v>
      </c>
      <c r="E114" t="s">
        <v>1306</v>
      </c>
    </row>
    <row r="115" spans="1:5" x14ac:dyDescent="0.3">
      <c r="A115" t="s">
        <v>114</v>
      </c>
      <c r="B115" t="s">
        <v>115</v>
      </c>
      <c r="C115">
        <v>3</v>
      </c>
      <c r="D115" t="s">
        <v>1305</v>
      </c>
      <c r="E115" t="s">
        <v>1307</v>
      </c>
    </row>
    <row r="116" spans="1:5" x14ac:dyDescent="0.3">
      <c r="A116" t="s">
        <v>141</v>
      </c>
      <c r="B116" t="s">
        <v>142</v>
      </c>
      <c r="C116">
        <v>6</v>
      </c>
      <c r="D116" t="s">
        <v>1305</v>
      </c>
      <c r="E116" t="s">
        <v>1307</v>
      </c>
    </row>
    <row r="117" spans="1:5" x14ac:dyDescent="0.3">
      <c r="A117" t="s">
        <v>44</v>
      </c>
      <c r="B117" t="s">
        <v>45</v>
      </c>
      <c r="C117">
        <v>1</v>
      </c>
      <c r="D117" t="s">
        <v>1305</v>
      </c>
      <c r="E117" t="s">
        <v>1306</v>
      </c>
    </row>
    <row r="118" spans="1:5" x14ac:dyDescent="0.3">
      <c r="A118" t="s">
        <v>1379</v>
      </c>
      <c r="B118" t="s">
        <v>727</v>
      </c>
      <c r="C118">
        <v>4</v>
      </c>
      <c r="D118" t="s">
        <v>1305</v>
      </c>
      <c r="E118" t="s">
        <v>1307</v>
      </c>
    </row>
    <row r="119" spans="1:5" x14ac:dyDescent="0.3">
      <c r="A119" t="s">
        <v>1380</v>
      </c>
      <c r="B119" t="s">
        <v>729</v>
      </c>
      <c r="C119">
        <v>1</v>
      </c>
      <c r="D119" t="s">
        <v>1305</v>
      </c>
      <c r="E119" t="s">
        <v>1307</v>
      </c>
    </row>
    <row r="120" spans="1:5" x14ac:dyDescent="0.3">
      <c r="A120" t="s">
        <v>1381</v>
      </c>
      <c r="B120" t="s">
        <v>731</v>
      </c>
      <c r="C120">
        <v>4</v>
      </c>
      <c r="D120" t="s">
        <v>1305</v>
      </c>
      <c r="E120" t="s">
        <v>1307</v>
      </c>
    </row>
    <row r="121" spans="1:5" x14ac:dyDescent="0.3">
      <c r="A121" t="s">
        <v>1381</v>
      </c>
      <c r="B121" t="s">
        <v>731</v>
      </c>
      <c r="C121">
        <v>1.2</v>
      </c>
      <c r="D121" t="s">
        <v>1305</v>
      </c>
      <c r="E121" t="s">
        <v>1306</v>
      </c>
    </row>
    <row r="122" spans="1:5" x14ac:dyDescent="0.3">
      <c r="A122" t="s">
        <v>1382</v>
      </c>
      <c r="B122" t="s">
        <v>733</v>
      </c>
      <c r="C122">
        <v>0.6</v>
      </c>
      <c r="D122" t="s">
        <v>1305</v>
      </c>
      <c r="E122" t="s">
        <v>1306</v>
      </c>
    </row>
    <row r="123" spans="1:5" x14ac:dyDescent="0.3">
      <c r="A123" t="s">
        <v>1383</v>
      </c>
      <c r="B123" t="s">
        <v>735</v>
      </c>
      <c r="C123">
        <v>4</v>
      </c>
      <c r="D123" t="s">
        <v>1305</v>
      </c>
      <c r="E123" t="s">
        <v>1307</v>
      </c>
    </row>
    <row r="124" spans="1:5" x14ac:dyDescent="0.3">
      <c r="A124" t="s">
        <v>1384</v>
      </c>
      <c r="B124" t="s">
        <v>737</v>
      </c>
      <c r="C124">
        <v>1</v>
      </c>
      <c r="D124" t="s">
        <v>1305</v>
      </c>
      <c r="E124" t="s">
        <v>1306</v>
      </c>
    </row>
    <row r="125" spans="1:5" x14ac:dyDescent="0.3">
      <c r="A125" t="s">
        <v>1385</v>
      </c>
      <c r="B125" t="s">
        <v>739</v>
      </c>
      <c r="C125">
        <v>4</v>
      </c>
      <c r="D125" t="s">
        <v>1305</v>
      </c>
      <c r="E125" t="s">
        <v>1307</v>
      </c>
    </row>
    <row r="126" spans="1:5" x14ac:dyDescent="0.3">
      <c r="A126" t="s">
        <v>1386</v>
      </c>
      <c r="B126" t="s">
        <v>741</v>
      </c>
      <c r="C126">
        <v>4</v>
      </c>
      <c r="D126" t="s">
        <v>1305</v>
      </c>
      <c r="E126" t="s">
        <v>1307</v>
      </c>
    </row>
    <row r="127" spans="1:5" x14ac:dyDescent="0.3">
      <c r="A127" t="s">
        <v>1387</v>
      </c>
      <c r="B127" t="s">
        <v>743</v>
      </c>
      <c r="C127">
        <v>2</v>
      </c>
      <c r="D127" t="s">
        <v>1305</v>
      </c>
      <c r="E127" t="s">
        <v>1307</v>
      </c>
    </row>
    <row r="128" spans="1:5" x14ac:dyDescent="0.3">
      <c r="A128" t="s">
        <v>1388</v>
      </c>
      <c r="B128" t="s">
        <v>745</v>
      </c>
      <c r="C128">
        <v>2</v>
      </c>
      <c r="D128" t="s">
        <v>1305</v>
      </c>
      <c r="E128" t="s">
        <v>1307</v>
      </c>
    </row>
    <row r="129" spans="1:6" x14ac:dyDescent="0.3">
      <c r="A129" t="s">
        <v>2083</v>
      </c>
      <c r="B129" t="s">
        <v>2084</v>
      </c>
      <c r="C129">
        <v>0.5</v>
      </c>
      <c r="D129" t="s">
        <v>1305</v>
      </c>
      <c r="E129" t="s">
        <v>1306</v>
      </c>
      <c r="F129" t="s">
        <v>2085</v>
      </c>
    </row>
    <row r="130" spans="1:6" x14ac:dyDescent="0.3">
      <c r="A130" t="s">
        <v>1389</v>
      </c>
      <c r="B130" t="s">
        <v>747</v>
      </c>
    </row>
    <row r="131" spans="1:6" x14ac:dyDescent="0.3">
      <c r="A131" t="s">
        <v>74</v>
      </c>
      <c r="B131" t="s">
        <v>75</v>
      </c>
      <c r="C131">
        <v>4</v>
      </c>
      <c r="D131" t="s">
        <v>1305</v>
      </c>
      <c r="E131" t="s">
        <v>1307</v>
      </c>
    </row>
    <row r="132" spans="1:6" x14ac:dyDescent="0.3">
      <c r="A132" t="s">
        <v>4</v>
      </c>
      <c r="B132" t="s">
        <v>5</v>
      </c>
      <c r="C132">
        <v>4</v>
      </c>
      <c r="D132" t="s">
        <v>1305</v>
      </c>
      <c r="E132" t="s">
        <v>1307</v>
      </c>
    </row>
    <row r="133" spans="1:6" x14ac:dyDescent="0.3">
      <c r="A133" t="s">
        <v>1390</v>
      </c>
      <c r="B133" t="s">
        <v>751</v>
      </c>
      <c r="C133">
        <v>4</v>
      </c>
      <c r="D133" t="s">
        <v>1305</v>
      </c>
      <c r="E133" t="s">
        <v>1307</v>
      </c>
    </row>
    <row r="134" spans="1:6" x14ac:dyDescent="0.3">
      <c r="A134" t="s">
        <v>40</v>
      </c>
      <c r="B134" t="s">
        <v>41</v>
      </c>
      <c r="C134">
        <v>2</v>
      </c>
      <c r="D134" t="s">
        <v>1305</v>
      </c>
      <c r="E134" t="s">
        <v>1307</v>
      </c>
    </row>
    <row r="135" spans="1:6" x14ac:dyDescent="0.3">
      <c r="A135" t="s">
        <v>1391</v>
      </c>
      <c r="B135" t="s">
        <v>754</v>
      </c>
      <c r="C135">
        <v>2</v>
      </c>
      <c r="D135" t="s">
        <v>1305</v>
      </c>
      <c r="E135" t="s">
        <v>1307</v>
      </c>
    </row>
    <row r="136" spans="1:6" x14ac:dyDescent="0.3">
      <c r="A136" t="s">
        <v>1392</v>
      </c>
      <c r="B136" t="s">
        <v>756</v>
      </c>
      <c r="C136">
        <v>4</v>
      </c>
      <c r="D136" t="s">
        <v>1305</v>
      </c>
      <c r="E136" t="s">
        <v>1307</v>
      </c>
    </row>
    <row r="137" spans="1:6" x14ac:dyDescent="0.3">
      <c r="A137" t="s">
        <v>1393</v>
      </c>
      <c r="B137" t="s">
        <v>758</v>
      </c>
      <c r="C137">
        <v>4</v>
      </c>
      <c r="D137" t="s">
        <v>1305</v>
      </c>
      <c r="E137" t="s">
        <v>1307</v>
      </c>
    </row>
    <row r="138" spans="1:6" x14ac:dyDescent="0.3">
      <c r="A138" t="s">
        <v>0</v>
      </c>
      <c r="B138" t="s">
        <v>1</v>
      </c>
      <c r="C138">
        <v>0.4</v>
      </c>
      <c r="D138" t="s">
        <v>1305</v>
      </c>
      <c r="E138" t="s">
        <v>1306</v>
      </c>
    </row>
    <row r="139" spans="1:6" x14ac:dyDescent="0.3">
      <c r="A139" t="s">
        <v>1394</v>
      </c>
      <c r="B139" t="s">
        <v>761</v>
      </c>
      <c r="C139">
        <v>2</v>
      </c>
      <c r="D139" t="s">
        <v>1305</v>
      </c>
      <c r="E139" t="s">
        <v>1307</v>
      </c>
    </row>
    <row r="140" spans="1:6" x14ac:dyDescent="0.3">
      <c r="A140" t="s">
        <v>1395</v>
      </c>
      <c r="B140" t="s">
        <v>763</v>
      </c>
      <c r="C140">
        <v>1</v>
      </c>
      <c r="D140" t="s">
        <v>1305</v>
      </c>
      <c r="E140" t="s">
        <v>1306</v>
      </c>
    </row>
    <row r="141" spans="1:6" x14ac:dyDescent="0.3">
      <c r="A141" t="s">
        <v>1396</v>
      </c>
      <c r="B141" t="s">
        <v>765</v>
      </c>
      <c r="C141">
        <v>2</v>
      </c>
      <c r="D141" t="s">
        <v>1305</v>
      </c>
      <c r="E141" t="s">
        <v>1307</v>
      </c>
    </row>
    <row r="142" spans="1:6" x14ac:dyDescent="0.3">
      <c r="A142" t="s">
        <v>167</v>
      </c>
      <c r="B142" t="s">
        <v>168</v>
      </c>
      <c r="C142">
        <v>4</v>
      </c>
      <c r="D142" t="s">
        <v>1305</v>
      </c>
      <c r="E142" t="s">
        <v>1307</v>
      </c>
    </row>
    <row r="143" spans="1:6" x14ac:dyDescent="0.3">
      <c r="A143" t="s">
        <v>1397</v>
      </c>
      <c r="B143" t="s">
        <v>768</v>
      </c>
      <c r="C143">
        <v>0.4</v>
      </c>
      <c r="D143" t="s">
        <v>1305</v>
      </c>
      <c r="E143" t="s">
        <v>1306</v>
      </c>
    </row>
    <row r="144" spans="1:6" x14ac:dyDescent="0.3">
      <c r="A144" t="s">
        <v>1398</v>
      </c>
      <c r="B144" t="s">
        <v>770</v>
      </c>
      <c r="C144">
        <v>0.4</v>
      </c>
      <c r="D144" t="s">
        <v>1305</v>
      </c>
      <c r="E144" t="s">
        <v>1306</v>
      </c>
    </row>
    <row r="145" spans="1:6" x14ac:dyDescent="0.3">
      <c r="A145" t="s">
        <v>126</v>
      </c>
      <c r="B145" t="s">
        <v>127</v>
      </c>
      <c r="C145">
        <v>0.6</v>
      </c>
      <c r="D145" t="s">
        <v>1305</v>
      </c>
      <c r="E145" t="s">
        <v>1306</v>
      </c>
    </row>
    <row r="146" spans="1:6" x14ac:dyDescent="0.3">
      <c r="A146" t="s">
        <v>145</v>
      </c>
      <c r="B146" t="s">
        <v>146</v>
      </c>
      <c r="C146">
        <v>0.4</v>
      </c>
      <c r="D146" t="s">
        <v>1305</v>
      </c>
      <c r="E146" t="s">
        <v>1306</v>
      </c>
    </row>
    <row r="147" spans="1:6" x14ac:dyDescent="0.3">
      <c r="A147" t="s">
        <v>1399</v>
      </c>
      <c r="B147" t="s">
        <v>774</v>
      </c>
      <c r="C147">
        <v>0.45</v>
      </c>
      <c r="D147" t="s">
        <v>1305</v>
      </c>
      <c r="E147" t="s">
        <v>1306</v>
      </c>
    </row>
    <row r="148" spans="1:6" x14ac:dyDescent="0.3">
      <c r="A148" t="s">
        <v>1400</v>
      </c>
      <c r="B148" t="s">
        <v>776</v>
      </c>
      <c r="C148">
        <v>0.4</v>
      </c>
      <c r="D148" t="s">
        <v>1305</v>
      </c>
      <c r="E148" t="s">
        <v>1306</v>
      </c>
    </row>
    <row r="149" spans="1:6" x14ac:dyDescent="0.3">
      <c r="A149" t="s">
        <v>1401</v>
      </c>
      <c r="B149" t="s">
        <v>778</v>
      </c>
    </row>
    <row r="150" spans="1:6" x14ac:dyDescent="0.3">
      <c r="A150" t="s">
        <v>199</v>
      </c>
      <c r="B150" t="s">
        <v>200</v>
      </c>
      <c r="C150">
        <v>6</v>
      </c>
      <c r="D150" t="s">
        <v>1305</v>
      </c>
      <c r="E150" t="s">
        <v>1307</v>
      </c>
      <c r="F150" t="s">
        <v>1402</v>
      </c>
    </row>
    <row r="151" spans="1:6" x14ac:dyDescent="0.3">
      <c r="A151" t="s">
        <v>1403</v>
      </c>
      <c r="B151" t="s">
        <v>781</v>
      </c>
    </row>
    <row r="152" spans="1:6" x14ac:dyDescent="0.3">
      <c r="A152" t="s">
        <v>2086</v>
      </c>
      <c r="B152" t="s">
        <v>781</v>
      </c>
    </row>
    <row r="153" spans="1:6" x14ac:dyDescent="0.3">
      <c r="A153" t="s">
        <v>183</v>
      </c>
      <c r="B153" t="s">
        <v>184</v>
      </c>
      <c r="C153">
        <v>4</v>
      </c>
      <c r="D153" t="s">
        <v>1305</v>
      </c>
      <c r="E153" t="s">
        <v>1307</v>
      </c>
      <c r="F153" t="s">
        <v>1404</v>
      </c>
    </row>
    <row r="154" spans="1:6" x14ac:dyDescent="0.3">
      <c r="A154" t="s">
        <v>1405</v>
      </c>
      <c r="B154" t="s">
        <v>784</v>
      </c>
      <c r="C154">
        <v>2</v>
      </c>
      <c r="D154" t="s">
        <v>1305</v>
      </c>
      <c r="E154" t="s">
        <v>1307</v>
      </c>
      <c r="F154" t="s">
        <v>1406</v>
      </c>
    </row>
    <row r="155" spans="1:6" x14ac:dyDescent="0.3">
      <c r="A155" t="s">
        <v>1407</v>
      </c>
      <c r="B155" t="s">
        <v>786</v>
      </c>
      <c r="C155">
        <v>0.4</v>
      </c>
      <c r="D155" t="s">
        <v>1305</v>
      </c>
      <c r="E155" t="s">
        <v>1306</v>
      </c>
      <c r="F155" t="s">
        <v>1408</v>
      </c>
    </row>
    <row r="156" spans="1:6" x14ac:dyDescent="0.3">
      <c r="A156" t="s">
        <v>1409</v>
      </c>
      <c r="B156" t="s">
        <v>790</v>
      </c>
    </row>
    <row r="157" spans="1:6" x14ac:dyDescent="0.3">
      <c r="A157" t="s">
        <v>143</v>
      </c>
      <c r="B157" t="s">
        <v>144</v>
      </c>
      <c r="C157">
        <v>4</v>
      </c>
      <c r="D157" t="s">
        <v>1305</v>
      </c>
      <c r="E157" t="s">
        <v>1307</v>
      </c>
    </row>
    <row r="158" spans="1:6" x14ac:dyDescent="0.3">
      <c r="A158" t="s">
        <v>1410</v>
      </c>
      <c r="B158" t="s">
        <v>793</v>
      </c>
      <c r="C158">
        <v>4</v>
      </c>
      <c r="D158" t="s">
        <v>1305</v>
      </c>
      <c r="E158" t="s">
        <v>1307</v>
      </c>
    </row>
    <row r="159" spans="1:6" x14ac:dyDescent="0.3">
      <c r="A159" t="s">
        <v>1411</v>
      </c>
      <c r="B159" t="s">
        <v>795</v>
      </c>
      <c r="C159">
        <v>4</v>
      </c>
      <c r="D159" t="s">
        <v>1305</v>
      </c>
      <c r="E159" t="s">
        <v>1307</v>
      </c>
    </row>
    <row r="160" spans="1:6" x14ac:dyDescent="0.3">
      <c r="A160" t="s">
        <v>2087</v>
      </c>
      <c r="B160" t="s">
        <v>2088</v>
      </c>
    </row>
    <row r="161" spans="1:6" x14ac:dyDescent="0.3">
      <c r="A161" t="s">
        <v>1412</v>
      </c>
      <c r="B161" t="s">
        <v>797</v>
      </c>
    </row>
    <row r="162" spans="1:6" x14ac:dyDescent="0.3">
      <c r="A162" t="s">
        <v>1413</v>
      </c>
      <c r="B162" t="s">
        <v>799</v>
      </c>
      <c r="C162">
        <v>0.22500000000000001</v>
      </c>
      <c r="D162" t="s">
        <v>1305</v>
      </c>
      <c r="E162" t="s">
        <v>1414</v>
      </c>
    </row>
    <row r="163" spans="1:6" x14ac:dyDescent="0.3">
      <c r="A163" t="s">
        <v>1413</v>
      </c>
      <c r="B163" t="s">
        <v>799</v>
      </c>
      <c r="C163">
        <v>4</v>
      </c>
      <c r="D163" t="s">
        <v>1305</v>
      </c>
      <c r="E163" t="s">
        <v>1307</v>
      </c>
    </row>
    <row r="164" spans="1:6" x14ac:dyDescent="0.3">
      <c r="A164" t="s">
        <v>1415</v>
      </c>
      <c r="B164" t="s">
        <v>801</v>
      </c>
      <c r="C164">
        <v>2</v>
      </c>
      <c r="D164" t="s">
        <v>1305</v>
      </c>
      <c r="E164" t="s">
        <v>1307</v>
      </c>
    </row>
    <row r="165" spans="1:6" x14ac:dyDescent="0.3">
      <c r="A165" t="s">
        <v>1416</v>
      </c>
      <c r="B165" t="s">
        <v>803</v>
      </c>
    </row>
    <row r="166" spans="1:6" x14ac:dyDescent="0.3">
      <c r="A166" t="s">
        <v>42</v>
      </c>
      <c r="B166" t="s">
        <v>43</v>
      </c>
      <c r="C166">
        <v>3</v>
      </c>
      <c r="D166" t="s">
        <v>1305</v>
      </c>
      <c r="E166" t="s">
        <v>1307</v>
      </c>
    </row>
    <row r="167" spans="1:6" x14ac:dyDescent="0.3">
      <c r="A167" t="s">
        <v>177</v>
      </c>
      <c r="B167" t="s">
        <v>178</v>
      </c>
      <c r="C167">
        <v>1</v>
      </c>
      <c r="D167" t="s">
        <v>1305</v>
      </c>
      <c r="E167" t="s">
        <v>1307</v>
      </c>
    </row>
    <row r="168" spans="1:6" x14ac:dyDescent="0.3">
      <c r="A168" t="s">
        <v>137</v>
      </c>
      <c r="B168" t="s">
        <v>138</v>
      </c>
      <c r="C168">
        <v>1.5</v>
      </c>
      <c r="D168" t="s">
        <v>1305</v>
      </c>
      <c r="E168" t="s">
        <v>1307</v>
      </c>
    </row>
    <row r="169" spans="1:6" x14ac:dyDescent="0.3">
      <c r="A169" t="s">
        <v>1417</v>
      </c>
      <c r="B169" t="s">
        <v>808</v>
      </c>
      <c r="C169">
        <v>1.2</v>
      </c>
      <c r="D169" t="s">
        <v>1305</v>
      </c>
      <c r="E169" t="s">
        <v>1307</v>
      </c>
    </row>
    <row r="170" spans="1:6" x14ac:dyDescent="0.3">
      <c r="A170" t="s">
        <v>1418</v>
      </c>
      <c r="B170" t="s">
        <v>810</v>
      </c>
      <c r="C170">
        <v>0.56000000000000005</v>
      </c>
      <c r="D170" t="s">
        <v>1305</v>
      </c>
      <c r="E170" t="s">
        <v>1306</v>
      </c>
    </row>
    <row r="171" spans="1:6" x14ac:dyDescent="0.3">
      <c r="A171" t="s">
        <v>187</v>
      </c>
      <c r="B171" t="s">
        <v>188</v>
      </c>
      <c r="C171">
        <v>2</v>
      </c>
      <c r="D171" t="s">
        <v>1305</v>
      </c>
      <c r="E171" t="s">
        <v>1307</v>
      </c>
      <c r="F171" t="s">
        <v>1419</v>
      </c>
    </row>
    <row r="172" spans="1:6" x14ac:dyDescent="0.3">
      <c r="A172" t="s">
        <v>1420</v>
      </c>
      <c r="B172" t="s">
        <v>813</v>
      </c>
      <c r="C172">
        <v>3</v>
      </c>
      <c r="D172" t="s">
        <v>1305</v>
      </c>
      <c r="E172" t="s">
        <v>1307</v>
      </c>
      <c r="F172" t="s">
        <v>1421</v>
      </c>
    </row>
    <row r="173" spans="1:6" x14ac:dyDescent="0.3">
      <c r="A173" t="s">
        <v>1422</v>
      </c>
      <c r="B173" t="s">
        <v>815</v>
      </c>
      <c r="C173">
        <v>2</v>
      </c>
      <c r="D173" t="s">
        <v>1305</v>
      </c>
      <c r="E173" t="s">
        <v>1307</v>
      </c>
      <c r="F173" t="s">
        <v>1423</v>
      </c>
    </row>
    <row r="174" spans="1:6" x14ac:dyDescent="0.3">
      <c r="A174" t="s">
        <v>1424</v>
      </c>
      <c r="B174" t="s">
        <v>817</v>
      </c>
      <c r="C174">
        <v>2</v>
      </c>
      <c r="D174" t="s">
        <v>1305</v>
      </c>
      <c r="E174" t="s">
        <v>1307</v>
      </c>
      <c r="F174" t="s">
        <v>1419</v>
      </c>
    </row>
    <row r="175" spans="1:6" x14ac:dyDescent="0.3">
      <c r="A175" t="s">
        <v>1425</v>
      </c>
      <c r="B175" t="s">
        <v>819</v>
      </c>
    </row>
    <row r="176" spans="1:6" x14ac:dyDescent="0.3">
      <c r="A176" t="s">
        <v>1426</v>
      </c>
      <c r="B176" t="s">
        <v>821</v>
      </c>
      <c r="C176">
        <v>1.5</v>
      </c>
      <c r="D176" t="s">
        <v>1305</v>
      </c>
      <c r="E176" t="s">
        <v>1307</v>
      </c>
    </row>
    <row r="177" spans="1:6" x14ac:dyDescent="0.3">
      <c r="A177" t="s">
        <v>195</v>
      </c>
      <c r="B177" t="s">
        <v>196</v>
      </c>
      <c r="C177">
        <v>1.2</v>
      </c>
      <c r="D177" t="s">
        <v>1305</v>
      </c>
      <c r="E177" t="s">
        <v>1307</v>
      </c>
    </row>
    <row r="178" spans="1:6" x14ac:dyDescent="0.3">
      <c r="A178" t="s">
        <v>1427</v>
      </c>
      <c r="B178" t="s">
        <v>824</v>
      </c>
      <c r="C178">
        <v>0.75</v>
      </c>
      <c r="D178" t="s">
        <v>1305</v>
      </c>
      <c r="E178" t="s">
        <v>1306</v>
      </c>
    </row>
    <row r="179" spans="1:6" x14ac:dyDescent="0.3">
      <c r="A179" t="s">
        <v>1428</v>
      </c>
      <c r="B179" t="s">
        <v>826</v>
      </c>
      <c r="C179">
        <v>6</v>
      </c>
      <c r="D179" t="s">
        <v>1305</v>
      </c>
      <c r="E179" t="s">
        <v>1307</v>
      </c>
    </row>
    <row r="180" spans="1:6" x14ac:dyDescent="0.3">
      <c r="A180" t="s">
        <v>260</v>
      </c>
      <c r="B180" t="s">
        <v>261</v>
      </c>
      <c r="C180">
        <v>3</v>
      </c>
      <c r="D180" t="s">
        <v>1305</v>
      </c>
      <c r="E180" t="s">
        <v>1307</v>
      </c>
      <c r="F180" t="s">
        <v>1429</v>
      </c>
    </row>
    <row r="181" spans="1:6" x14ac:dyDescent="0.3">
      <c r="A181" t="s">
        <v>1430</v>
      </c>
      <c r="B181" t="s">
        <v>829</v>
      </c>
    </row>
    <row r="182" spans="1:6" x14ac:dyDescent="0.3">
      <c r="A182" t="s">
        <v>1431</v>
      </c>
      <c r="B182" t="s">
        <v>831</v>
      </c>
    </row>
    <row r="183" spans="1:6" x14ac:dyDescent="0.3">
      <c r="A183" t="s">
        <v>1432</v>
      </c>
      <c r="B183" t="s">
        <v>395</v>
      </c>
      <c r="C183">
        <v>0.4</v>
      </c>
      <c r="D183" t="s">
        <v>1305</v>
      </c>
      <c r="E183" t="s">
        <v>1306</v>
      </c>
    </row>
    <row r="184" spans="1:6" x14ac:dyDescent="0.3">
      <c r="A184" t="s">
        <v>1432</v>
      </c>
      <c r="B184" t="s">
        <v>395</v>
      </c>
      <c r="C184">
        <v>0.4</v>
      </c>
      <c r="D184" t="s">
        <v>1305</v>
      </c>
      <c r="E184" t="s">
        <v>1307</v>
      </c>
    </row>
    <row r="185" spans="1:6" x14ac:dyDescent="0.3">
      <c r="A185" t="s">
        <v>1433</v>
      </c>
      <c r="B185" t="s">
        <v>833</v>
      </c>
      <c r="C185">
        <v>0.2</v>
      </c>
      <c r="D185" t="s">
        <v>1305</v>
      </c>
      <c r="E185" t="s">
        <v>1306</v>
      </c>
    </row>
    <row r="186" spans="1:6" x14ac:dyDescent="0.3">
      <c r="A186" t="s">
        <v>1434</v>
      </c>
      <c r="B186" t="s">
        <v>835</v>
      </c>
    </row>
    <row r="187" spans="1:6" x14ac:dyDescent="0.3">
      <c r="A187" t="s">
        <v>1435</v>
      </c>
      <c r="B187" t="s">
        <v>1436</v>
      </c>
    </row>
    <row r="188" spans="1:6" x14ac:dyDescent="0.3">
      <c r="A188" t="s">
        <v>1437</v>
      </c>
      <c r="B188" t="s">
        <v>1438</v>
      </c>
      <c r="C188">
        <v>4</v>
      </c>
      <c r="D188" t="s">
        <v>1305</v>
      </c>
      <c r="E188" t="s">
        <v>1306</v>
      </c>
    </row>
    <row r="189" spans="1:6" x14ac:dyDescent="0.3">
      <c r="A189" t="s">
        <v>1437</v>
      </c>
      <c r="B189" t="s">
        <v>1438</v>
      </c>
      <c r="C189">
        <v>4</v>
      </c>
      <c r="D189" t="s">
        <v>1305</v>
      </c>
      <c r="E189" t="s">
        <v>1307</v>
      </c>
    </row>
    <row r="190" spans="1:6" x14ac:dyDescent="0.3">
      <c r="A190" t="s">
        <v>1439</v>
      </c>
      <c r="B190" t="s">
        <v>841</v>
      </c>
      <c r="C190">
        <v>4</v>
      </c>
      <c r="D190" t="s">
        <v>1305</v>
      </c>
      <c r="E190" t="s">
        <v>1306</v>
      </c>
    </row>
    <row r="191" spans="1:6" x14ac:dyDescent="0.3">
      <c r="A191" t="s">
        <v>62</v>
      </c>
      <c r="B191" t="s">
        <v>63</v>
      </c>
      <c r="C191">
        <v>4</v>
      </c>
      <c r="D191" t="s">
        <v>1305</v>
      </c>
      <c r="E191" t="s">
        <v>1306</v>
      </c>
    </row>
    <row r="192" spans="1:6" x14ac:dyDescent="0.3">
      <c r="A192" t="s">
        <v>1440</v>
      </c>
      <c r="B192" t="s">
        <v>843</v>
      </c>
      <c r="C192">
        <v>1</v>
      </c>
      <c r="D192" t="s">
        <v>1305</v>
      </c>
      <c r="E192" t="s">
        <v>1306</v>
      </c>
    </row>
    <row r="193" spans="1:5" x14ac:dyDescent="0.3">
      <c r="A193" t="s">
        <v>1441</v>
      </c>
      <c r="B193" t="s">
        <v>845</v>
      </c>
      <c r="C193">
        <v>4</v>
      </c>
      <c r="D193" t="s">
        <v>1305</v>
      </c>
      <c r="E193" t="s">
        <v>1307</v>
      </c>
    </row>
    <row r="194" spans="1:5" x14ac:dyDescent="0.3">
      <c r="A194" t="s">
        <v>1441</v>
      </c>
      <c r="B194" t="s">
        <v>845</v>
      </c>
      <c r="C194">
        <v>4</v>
      </c>
      <c r="D194" t="s">
        <v>1305</v>
      </c>
      <c r="E194" t="s">
        <v>1306</v>
      </c>
    </row>
    <row r="195" spans="1:5" x14ac:dyDescent="0.3">
      <c r="A195" t="s">
        <v>1442</v>
      </c>
      <c r="B195" t="s">
        <v>847</v>
      </c>
    </row>
    <row r="196" spans="1:5" x14ac:dyDescent="0.3">
      <c r="A196" t="s">
        <v>1443</v>
      </c>
      <c r="B196" t="s">
        <v>849</v>
      </c>
    </row>
    <row r="197" spans="1:5" x14ac:dyDescent="0.3">
      <c r="A197" t="s">
        <v>1444</v>
      </c>
      <c r="B197" t="s">
        <v>1445</v>
      </c>
      <c r="C197">
        <v>6</v>
      </c>
      <c r="D197" t="s">
        <v>1305</v>
      </c>
      <c r="E197" t="s">
        <v>1306</v>
      </c>
    </row>
    <row r="198" spans="1:5" x14ac:dyDescent="0.3">
      <c r="A198" t="s">
        <v>1446</v>
      </c>
      <c r="B198" t="s">
        <v>483</v>
      </c>
    </row>
    <row r="199" spans="1:5" x14ac:dyDescent="0.3">
      <c r="A199" t="s">
        <v>1447</v>
      </c>
      <c r="B199" t="s">
        <v>1448</v>
      </c>
    </row>
    <row r="200" spans="1:5" x14ac:dyDescent="0.3">
      <c r="A200" t="s">
        <v>1449</v>
      </c>
      <c r="B200" t="s">
        <v>382</v>
      </c>
      <c r="C200">
        <v>2</v>
      </c>
      <c r="D200" t="s">
        <v>1305</v>
      </c>
      <c r="E200" t="s">
        <v>1306</v>
      </c>
    </row>
    <row r="201" spans="1:5" x14ac:dyDescent="0.3">
      <c r="A201" t="s">
        <v>64</v>
      </c>
      <c r="B201" t="s">
        <v>65</v>
      </c>
      <c r="C201">
        <v>0.6</v>
      </c>
      <c r="D201" t="s">
        <v>1305</v>
      </c>
      <c r="E201" t="s">
        <v>1306</v>
      </c>
    </row>
    <row r="202" spans="1:5" x14ac:dyDescent="0.3">
      <c r="A202" t="s">
        <v>1450</v>
      </c>
      <c r="B202" t="s">
        <v>1451</v>
      </c>
      <c r="C202">
        <v>1</v>
      </c>
      <c r="D202" t="s">
        <v>1305</v>
      </c>
      <c r="E202" t="s">
        <v>1306</v>
      </c>
    </row>
    <row r="203" spans="1:5" x14ac:dyDescent="0.3">
      <c r="A203" t="s">
        <v>1450</v>
      </c>
      <c r="B203" t="s">
        <v>1451</v>
      </c>
      <c r="C203">
        <v>1</v>
      </c>
      <c r="D203" t="s">
        <v>1305</v>
      </c>
      <c r="E203" t="s">
        <v>1307</v>
      </c>
    </row>
    <row r="204" spans="1:5" x14ac:dyDescent="0.3">
      <c r="A204" t="s">
        <v>1452</v>
      </c>
      <c r="B204" t="s">
        <v>483</v>
      </c>
    </row>
    <row r="205" spans="1:5" x14ac:dyDescent="0.3">
      <c r="A205" t="s">
        <v>1453</v>
      </c>
      <c r="B205" t="s">
        <v>1454</v>
      </c>
    </row>
    <row r="206" spans="1:5" x14ac:dyDescent="0.3">
      <c r="A206" t="s">
        <v>1455</v>
      </c>
      <c r="B206" t="s">
        <v>388</v>
      </c>
      <c r="C206">
        <v>0.5</v>
      </c>
      <c r="D206" t="s">
        <v>1305</v>
      </c>
      <c r="E206" t="s">
        <v>1306</v>
      </c>
    </row>
    <row r="207" spans="1:5" x14ac:dyDescent="0.3">
      <c r="A207" t="s">
        <v>1456</v>
      </c>
      <c r="B207" t="s">
        <v>858</v>
      </c>
      <c r="C207">
        <v>0.1</v>
      </c>
      <c r="D207" t="s">
        <v>1305</v>
      </c>
      <c r="E207" t="s">
        <v>1306</v>
      </c>
    </row>
    <row r="208" spans="1:5" x14ac:dyDescent="0.3">
      <c r="A208" t="s">
        <v>1457</v>
      </c>
      <c r="B208" t="s">
        <v>1458</v>
      </c>
    </row>
    <row r="209" spans="1:5" x14ac:dyDescent="0.3">
      <c r="A209" t="s">
        <v>1459</v>
      </c>
      <c r="B209" t="s">
        <v>1460</v>
      </c>
      <c r="C209">
        <v>0.5</v>
      </c>
      <c r="D209" t="s">
        <v>1305</v>
      </c>
      <c r="E209" t="s">
        <v>1306</v>
      </c>
    </row>
    <row r="210" spans="1:5" x14ac:dyDescent="0.3">
      <c r="A210" t="s">
        <v>1461</v>
      </c>
      <c r="B210" t="s">
        <v>374</v>
      </c>
      <c r="C210">
        <v>0.5</v>
      </c>
      <c r="D210" t="s">
        <v>1305</v>
      </c>
      <c r="E210" t="s">
        <v>1306</v>
      </c>
    </row>
    <row r="211" spans="1:5" x14ac:dyDescent="0.3">
      <c r="A211" t="s">
        <v>1462</v>
      </c>
      <c r="B211" t="s">
        <v>1463</v>
      </c>
      <c r="C211">
        <v>0.5</v>
      </c>
      <c r="D211" t="s">
        <v>1305</v>
      </c>
      <c r="E211" t="s">
        <v>1306</v>
      </c>
    </row>
    <row r="212" spans="1:5" x14ac:dyDescent="0.3">
      <c r="A212" t="s">
        <v>266</v>
      </c>
      <c r="B212" t="s">
        <v>267</v>
      </c>
      <c r="C212">
        <v>3</v>
      </c>
      <c r="D212" t="s">
        <v>1305</v>
      </c>
      <c r="E212" t="s">
        <v>1306</v>
      </c>
    </row>
    <row r="213" spans="1:5" x14ac:dyDescent="0.3">
      <c r="A213" t="s">
        <v>1464</v>
      </c>
      <c r="B213" t="s">
        <v>851</v>
      </c>
      <c r="C213">
        <v>1</v>
      </c>
      <c r="D213" t="s">
        <v>1305</v>
      </c>
      <c r="E213" t="s">
        <v>1306</v>
      </c>
    </row>
    <row r="214" spans="1:5" x14ac:dyDescent="0.3">
      <c r="A214" t="s">
        <v>1465</v>
      </c>
      <c r="B214" t="s">
        <v>1466</v>
      </c>
      <c r="C214">
        <v>1.5</v>
      </c>
      <c r="D214" t="s">
        <v>1305</v>
      </c>
      <c r="E214" t="s">
        <v>1306</v>
      </c>
    </row>
    <row r="215" spans="1:5" x14ac:dyDescent="0.3">
      <c r="A215" t="s">
        <v>1465</v>
      </c>
      <c r="B215" t="s">
        <v>1466</v>
      </c>
      <c r="C215">
        <v>1.5</v>
      </c>
      <c r="D215" t="s">
        <v>1305</v>
      </c>
      <c r="E215" t="s">
        <v>1323</v>
      </c>
    </row>
    <row r="216" spans="1:5" x14ac:dyDescent="0.3">
      <c r="A216" t="s">
        <v>1467</v>
      </c>
      <c r="B216" t="s">
        <v>483</v>
      </c>
    </row>
    <row r="217" spans="1:5" x14ac:dyDescent="0.3">
      <c r="A217" t="s">
        <v>1468</v>
      </c>
      <c r="B217" t="s">
        <v>865</v>
      </c>
    </row>
    <row r="218" spans="1:5" x14ac:dyDescent="0.3">
      <c r="A218" t="s">
        <v>270</v>
      </c>
      <c r="B218" t="s">
        <v>271</v>
      </c>
    </row>
    <row r="219" spans="1:5" x14ac:dyDescent="0.3">
      <c r="A219" t="s">
        <v>1469</v>
      </c>
      <c r="B219" t="s">
        <v>871</v>
      </c>
    </row>
    <row r="220" spans="1:5" x14ac:dyDescent="0.3">
      <c r="A220" t="s">
        <v>1470</v>
      </c>
      <c r="B220" t="s">
        <v>1471</v>
      </c>
    </row>
    <row r="221" spans="1:5" x14ac:dyDescent="0.3">
      <c r="A221" t="s">
        <v>1472</v>
      </c>
      <c r="B221" t="s">
        <v>1473</v>
      </c>
    </row>
    <row r="222" spans="1:5" x14ac:dyDescent="0.3">
      <c r="A222" t="s">
        <v>1474</v>
      </c>
      <c r="B222" t="s">
        <v>867</v>
      </c>
    </row>
    <row r="223" spans="1:5" x14ac:dyDescent="0.3">
      <c r="A223" t="s">
        <v>1475</v>
      </c>
      <c r="B223" t="s">
        <v>1476</v>
      </c>
    </row>
    <row r="224" spans="1:5" x14ac:dyDescent="0.3">
      <c r="A224" t="s">
        <v>1477</v>
      </c>
      <c r="B224" t="s">
        <v>887</v>
      </c>
    </row>
    <row r="225" spans="1:6" x14ac:dyDescent="0.3">
      <c r="A225" t="s">
        <v>1478</v>
      </c>
      <c r="B225" t="s">
        <v>893</v>
      </c>
    </row>
    <row r="226" spans="1:6" x14ac:dyDescent="0.3">
      <c r="A226" t="s">
        <v>1479</v>
      </c>
      <c r="B226" t="s">
        <v>895</v>
      </c>
    </row>
    <row r="227" spans="1:6" x14ac:dyDescent="0.3">
      <c r="A227" t="s">
        <v>56</v>
      </c>
      <c r="B227" t="s">
        <v>57</v>
      </c>
      <c r="C227">
        <v>1</v>
      </c>
      <c r="D227" t="s">
        <v>1305</v>
      </c>
      <c r="E227" t="s">
        <v>1306</v>
      </c>
    </row>
    <row r="228" spans="1:6" x14ac:dyDescent="0.3">
      <c r="A228" t="s">
        <v>56</v>
      </c>
      <c r="B228" t="s">
        <v>57</v>
      </c>
      <c r="C228">
        <v>2</v>
      </c>
      <c r="D228" t="s">
        <v>1305</v>
      </c>
      <c r="E228" t="s">
        <v>1480</v>
      </c>
      <c r="F228" t="s">
        <v>1481</v>
      </c>
    </row>
    <row r="229" spans="1:6" x14ac:dyDescent="0.3">
      <c r="A229" t="s">
        <v>56</v>
      </c>
      <c r="B229" t="s">
        <v>57</v>
      </c>
      <c r="C229">
        <v>1</v>
      </c>
      <c r="D229" t="s">
        <v>1305</v>
      </c>
      <c r="E229" t="s">
        <v>1307</v>
      </c>
    </row>
    <row r="230" spans="1:6" x14ac:dyDescent="0.3">
      <c r="A230" t="s">
        <v>1482</v>
      </c>
      <c r="B230" t="s">
        <v>897</v>
      </c>
      <c r="C230">
        <v>3</v>
      </c>
      <c r="D230" t="s">
        <v>1305</v>
      </c>
      <c r="E230" t="s">
        <v>1306</v>
      </c>
    </row>
    <row r="231" spans="1:6" x14ac:dyDescent="0.3">
      <c r="A231" t="s">
        <v>1483</v>
      </c>
      <c r="B231" t="s">
        <v>899</v>
      </c>
      <c r="C231">
        <v>1</v>
      </c>
      <c r="D231" t="s">
        <v>1305</v>
      </c>
      <c r="E231" t="s">
        <v>1307</v>
      </c>
    </row>
    <row r="232" spans="1:6" x14ac:dyDescent="0.3">
      <c r="A232" t="s">
        <v>1483</v>
      </c>
      <c r="B232" t="s">
        <v>899</v>
      </c>
      <c r="C232">
        <v>1.2</v>
      </c>
      <c r="D232" t="s">
        <v>1305</v>
      </c>
      <c r="E232" t="s">
        <v>1306</v>
      </c>
    </row>
    <row r="233" spans="1:6" x14ac:dyDescent="0.3">
      <c r="A233" t="s">
        <v>1484</v>
      </c>
      <c r="B233" t="s">
        <v>901</v>
      </c>
      <c r="C233">
        <v>1</v>
      </c>
      <c r="D233" t="s">
        <v>1305</v>
      </c>
      <c r="E233" t="s">
        <v>1306</v>
      </c>
    </row>
    <row r="234" spans="1:6" x14ac:dyDescent="0.3">
      <c r="A234" t="s">
        <v>34</v>
      </c>
      <c r="B234" t="s">
        <v>35</v>
      </c>
      <c r="C234">
        <v>0.3</v>
      </c>
      <c r="D234" t="s">
        <v>1305</v>
      </c>
      <c r="E234" t="s">
        <v>1306</v>
      </c>
    </row>
    <row r="235" spans="1:6" x14ac:dyDescent="0.3">
      <c r="A235" t="s">
        <v>1485</v>
      </c>
      <c r="B235" t="s">
        <v>904</v>
      </c>
      <c r="C235">
        <v>2</v>
      </c>
      <c r="D235" t="s">
        <v>1305</v>
      </c>
      <c r="E235" t="s">
        <v>1306</v>
      </c>
    </row>
    <row r="236" spans="1:6" x14ac:dyDescent="0.3">
      <c r="A236" t="s">
        <v>1486</v>
      </c>
      <c r="B236" t="s">
        <v>906</v>
      </c>
      <c r="C236">
        <v>1</v>
      </c>
      <c r="D236" t="s">
        <v>1305</v>
      </c>
      <c r="E236" t="s">
        <v>1306</v>
      </c>
    </row>
    <row r="237" spans="1:6" x14ac:dyDescent="0.3">
      <c r="A237" t="s">
        <v>72</v>
      </c>
      <c r="B237" t="s">
        <v>73</v>
      </c>
      <c r="C237">
        <v>1</v>
      </c>
      <c r="D237" t="s">
        <v>1305</v>
      </c>
      <c r="E237" t="s">
        <v>1307</v>
      </c>
    </row>
    <row r="238" spans="1:6" x14ac:dyDescent="0.3">
      <c r="A238" t="s">
        <v>72</v>
      </c>
      <c r="B238" t="s">
        <v>73</v>
      </c>
      <c r="C238">
        <v>0.5</v>
      </c>
      <c r="D238" t="s">
        <v>1305</v>
      </c>
      <c r="E238" t="s">
        <v>1306</v>
      </c>
    </row>
    <row r="239" spans="1:6" x14ac:dyDescent="0.3">
      <c r="A239" t="s">
        <v>16</v>
      </c>
      <c r="B239" t="s">
        <v>17</v>
      </c>
      <c r="C239">
        <v>0.3</v>
      </c>
      <c r="D239" t="s">
        <v>1305</v>
      </c>
      <c r="E239" t="s">
        <v>1306</v>
      </c>
    </row>
    <row r="240" spans="1:6" x14ac:dyDescent="0.3">
      <c r="A240" t="s">
        <v>16</v>
      </c>
      <c r="B240" t="s">
        <v>17</v>
      </c>
      <c r="C240">
        <v>0.5</v>
      </c>
      <c r="D240" t="s">
        <v>1305</v>
      </c>
      <c r="E240" t="s">
        <v>1307</v>
      </c>
    </row>
    <row r="241" spans="1:5" x14ac:dyDescent="0.3">
      <c r="A241" t="s">
        <v>1487</v>
      </c>
      <c r="B241" t="s">
        <v>910</v>
      </c>
      <c r="C241">
        <v>1.2</v>
      </c>
      <c r="D241" t="s">
        <v>1305</v>
      </c>
      <c r="E241" t="s">
        <v>1306</v>
      </c>
    </row>
    <row r="242" spans="1:5" x14ac:dyDescent="0.3">
      <c r="A242" t="s">
        <v>1488</v>
      </c>
      <c r="B242" t="s">
        <v>912</v>
      </c>
      <c r="C242">
        <v>0.8</v>
      </c>
      <c r="D242" t="s">
        <v>1305</v>
      </c>
      <c r="E242" t="s">
        <v>1306</v>
      </c>
    </row>
    <row r="243" spans="1:5" x14ac:dyDescent="0.3">
      <c r="A243" t="s">
        <v>1489</v>
      </c>
      <c r="B243" t="s">
        <v>914</v>
      </c>
      <c r="C243">
        <v>0.5</v>
      </c>
      <c r="D243" t="s">
        <v>1305</v>
      </c>
      <c r="E243" t="s">
        <v>1306</v>
      </c>
    </row>
    <row r="244" spans="1:5" x14ac:dyDescent="0.3">
      <c r="A244" t="s">
        <v>1490</v>
      </c>
      <c r="B244" t="s">
        <v>916</v>
      </c>
      <c r="C244">
        <v>0.75</v>
      </c>
      <c r="D244" t="s">
        <v>1305</v>
      </c>
      <c r="E244" t="s">
        <v>1306</v>
      </c>
    </row>
    <row r="245" spans="1:5" x14ac:dyDescent="0.3">
      <c r="A245" t="s">
        <v>1491</v>
      </c>
      <c r="B245" t="s">
        <v>918</v>
      </c>
      <c r="C245">
        <v>0.8</v>
      </c>
      <c r="D245" t="s">
        <v>1305</v>
      </c>
      <c r="E245" t="s">
        <v>1306</v>
      </c>
    </row>
    <row r="246" spans="1:5" x14ac:dyDescent="0.3">
      <c r="A246" t="s">
        <v>1492</v>
      </c>
      <c r="B246" t="s">
        <v>920</v>
      </c>
    </row>
    <row r="247" spans="1:5" x14ac:dyDescent="0.3">
      <c r="A247" t="s">
        <v>1493</v>
      </c>
      <c r="B247" t="s">
        <v>924</v>
      </c>
    </row>
    <row r="248" spans="1:5" x14ac:dyDescent="0.3">
      <c r="A248" t="s">
        <v>54</v>
      </c>
      <c r="B248" t="s">
        <v>55</v>
      </c>
      <c r="C248">
        <v>1.2</v>
      </c>
      <c r="D248" t="s">
        <v>1305</v>
      </c>
      <c r="E248" t="s">
        <v>1306</v>
      </c>
    </row>
    <row r="249" spans="1:5" x14ac:dyDescent="0.3">
      <c r="A249" t="s">
        <v>54</v>
      </c>
      <c r="B249" t="s">
        <v>55</v>
      </c>
      <c r="C249">
        <v>1.8</v>
      </c>
      <c r="D249" t="s">
        <v>1305</v>
      </c>
      <c r="E249" t="s">
        <v>1307</v>
      </c>
    </row>
    <row r="250" spans="1:5" x14ac:dyDescent="0.3">
      <c r="A250" t="s">
        <v>32</v>
      </c>
      <c r="B250" t="s">
        <v>33</v>
      </c>
      <c r="C250">
        <v>1.8</v>
      </c>
      <c r="D250" t="s">
        <v>1305</v>
      </c>
      <c r="E250" t="s">
        <v>1306</v>
      </c>
    </row>
    <row r="251" spans="1:5" x14ac:dyDescent="0.3">
      <c r="A251" t="s">
        <v>32</v>
      </c>
      <c r="B251" t="s">
        <v>33</v>
      </c>
      <c r="C251">
        <v>1.8</v>
      </c>
      <c r="D251" t="s">
        <v>1305</v>
      </c>
      <c r="E251" t="s">
        <v>1307</v>
      </c>
    </row>
    <row r="252" spans="1:5" x14ac:dyDescent="0.3">
      <c r="A252" t="s">
        <v>1494</v>
      </c>
      <c r="B252" t="s">
        <v>928</v>
      </c>
    </row>
    <row r="253" spans="1:5" x14ac:dyDescent="0.3">
      <c r="A253" t="s">
        <v>1495</v>
      </c>
      <c r="B253" t="s">
        <v>930</v>
      </c>
      <c r="C253">
        <v>2</v>
      </c>
      <c r="D253" t="s">
        <v>1305</v>
      </c>
      <c r="E253" t="s">
        <v>1306</v>
      </c>
    </row>
    <row r="254" spans="1:5" x14ac:dyDescent="0.3">
      <c r="A254" t="s">
        <v>1496</v>
      </c>
      <c r="B254" t="s">
        <v>1497</v>
      </c>
      <c r="C254">
        <v>1.5</v>
      </c>
      <c r="D254" t="s">
        <v>1305</v>
      </c>
      <c r="E254" t="s">
        <v>1307</v>
      </c>
    </row>
    <row r="255" spans="1:5" x14ac:dyDescent="0.3">
      <c r="A255" t="s">
        <v>1498</v>
      </c>
      <c r="B255" t="s">
        <v>936</v>
      </c>
    </row>
    <row r="256" spans="1:5" x14ac:dyDescent="0.3">
      <c r="A256" t="s">
        <v>1499</v>
      </c>
      <c r="B256" t="s">
        <v>938</v>
      </c>
    </row>
    <row r="257" spans="1:5" x14ac:dyDescent="0.3">
      <c r="A257" t="s">
        <v>231</v>
      </c>
      <c r="B257" t="s">
        <v>232</v>
      </c>
      <c r="C257">
        <v>1</v>
      </c>
      <c r="D257" t="s">
        <v>1305</v>
      </c>
      <c r="E257" t="s">
        <v>1307</v>
      </c>
    </row>
    <row r="258" spans="1:5" x14ac:dyDescent="0.3">
      <c r="A258" t="s">
        <v>1500</v>
      </c>
      <c r="B258" t="s">
        <v>941</v>
      </c>
      <c r="C258">
        <v>1</v>
      </c>
      <c r="D258" t="s">
        <v>1305</v>
      </c>
      <c r="E258" t="s">
        <v>1307</v>
      </c>
    </row>
    <row r="259" spans="1:5" x14ac:dyDescent="0.3">
      <c r="A259" t="s">
        <v>1501</v>
      </c>
      <c r="B259" t="s">
        <v>945</v>
      </c>
    </row>
    <row r="260" spans="1:5" x14ac:dyDescent="0.3">
      <c r="A260" t="s">
        <v>1502</v>
      </c>
      <c r="B260" t="s">
        <v>947</v>
      </c>
      <c r="C260">
        <v>0.112</v>
      </c>
      <c r="D260" t="s">
        <v>1305</v>
      </c>
      <c r="E260" t="s">
        <v>1503</v>
      </c>
    </row>
    <row r="261" spans="1:5" x14ac:dyDescent="0.3">
      <c r="A261" t="s">
        <v>1502</v>
      </c>
      <c r="B261" t="s">
        <v>947</v>
      </c>
      <c r="C261">
        <v>0.3</v>
      </c>
      <c r="D261" t="s">
        <v>1305</v>
      </c>
      <c r="E261" t="s">
        <v>1414</v>
      </c>
    </row>
    <row r="262" spans="1:5" x14ac:dyDescent="0.3">
      <c r="A262" t="s">
        <v>1502</v>
      </c>
      <c r="B262" t="s">
        <v>947</v>
      </c>
      <c r="C262">
        <v>0.24</v>
      </c>
      <c r="D262" t="s">
        <v>1305</v>
      </c>
      <c r="E262" t="s">
        <v>1307</v>
      </c>
    </row>
    <row r="263" spans="1:5" x14ac:dyDescent="0.3">
      <c r="A263" t="s">
        <v>58</v>
      </c>
      <c r="B263" t="s">
        <v>59</v>
      </c>
      <c r="C263">
        <v>0.24</v>
      </c>
      <c r="D263" t="s">
        <v>1305</v>
      </c>
      <c r="E263" t="s">
        <v>1307</v>
      </c>
    </row>
    <row r="264" spans="1:5" x14ac:dyDescent="0.3">
      <c r="A264" t="s">
        <v>84</v>
      </c>
      <c r="B264" t="s">
        <v>85</v>
      </c>
      <c r="C264">
        <v>1</v>
      </c>
      <c r="D264" t="s">
        <v>1305</v>
      </c>
      <c r="E264" t="s">
        <v>1307</v>
      </c>
    </row>
    <row r="265" spans="1:5" x14ac:dyDescent="0.3">
      <c r="A265" t="s">
        <v>1504</v>
      </c>
      <c r="B265" t="s">
        <v>247</v>
      </c>
      <c r="C265">
        <v>1</v>
      </c>
      <c r="D265" t="s">
        <v>1305</v>
      </c>
      <c r="E265" t="s">
        <v>1306</v>
      </c>
    </row>
    <row r="266" spans="1:5" x14ac:dyDescent="0.3">
      <c r="A266" t="s">
        <v>108</v>
      </c>
      <c r="B266" t="s">
        <v>109</v>
      </c>
      <c r="C266">
        <v>1</v>
      </c>
      <c r="D266" t="s">
        <v>1305</v>
      </c>
      <c r="E266" t="s">
        <v>1307</v>
      </c>
    </row>
    <row r="267" spans="1:5" x14ac:dyDescent="0.3">
      <c r="A267" t="s">
        <v>108</v>
      </c>
      <c r="B267" t="s">
        <v>109</v>
      </c>
      <c r="C267">
        <v>1</v>
      </c>
      <c r="D267" t="s">
        <v>1305</v>
      </c>
      <c r="E267" t="s">
        <v>1414</v>
      </c>
    </row>
    <row r="268" spans="1:5" x14ac:dyDescent="0.3">
      <c r="A268" t="s">
        <v>132</v>
      </c>
      <c r="B268" t="s">
        <v>133</v>
      </c>
      <c r="C268">
        <v>0.35</v>
      </c>
      <c r="D268" t="s">
        <v>1305</v>
      </c>
      <c r="E268" t="s">
        <v>1307</v>
      </c>
    </row>
    <row r="269" spans="1:5" x14ac:dyDescent="0.3">
      <c r="A269" t="s">
        <v>132</v>
      </c>
      <c r="B269" t="s">
        <v>133</v>
      </c>
      <c r="C269">
        <v>0.35</v>
      </c>
      <c r="D269" t="s">
        <v>1305</v>
      </c>
      <c r="E269" t="s">
        <v>1306</v>
      </c>
    </row>
    <row r="270" spans="1:5" x14ac:dyDescent="0.3">
      <c r="A270" t="s">
        <v>1505</v>
      </c>
      <c r="B270" t="s">
        <v>951</v>
      </c>
      <c r="C270">
        <v>0.24</v>
      </c>
      <c r="D270" t="s">
        <v>1305</v>
      </c>
      <c r="E270" t="s">
        <v>1307</v>
      </c>
    </row>
    <row r="271" spans="1:5" x14ac:dyDescent="0.3">
      <c r="A271" t="s">
        <v>1506</v>
      </c>
      <c r="B271" t="s">
        <v>953</v>
      </c>
      <c r="C271">
        <v>0.14000000000000001</v>
      </c>
      <c r="D271" t="s">
        <v>1305</v>
      </c>
      <c r="E271" t="s">
        <v>1307</v>
      </c>
    </row>
    <row r="272" spans="1:5" x14ac:dyDescent="0.3">
      <c r="A272" t="s">
        <v>1507</v>
      </c>
      <c r="B272" t="s">
        <v>955</v>
      </c>
      <c r="C272">
        <v>1</v>
      </c>
      <c r="D272" t="s">
        <v>1305</v>
      </c>
      <c r="E272" t="s">
        <v>1307</v>
      </c>
    </row>
    <row r="273" spans="1:5" x14ac:dyDescent="0.3">
      <c r="A273" t="s">
        <v>1508</v>
      </c>
      <c r="B273" t="s">
        <v>957</v>
      </c>
      <c r="C273">
        <v>0.4</v>
      </c>
      <c r="D273" t="s">
        <v>1305</v>
      </c>
      <c r="E273" t="s">
        <v>1307</v>
      </c>
    </row>
    <row r="274" spans="1:5" x14ac:dyDescent="0.3">
      <c r="A274" t="s">
        <v>1509</v>
      </c>
      <c r="B274" t="s">
        <v>959</v>
      </c>
      <c r="C274">
        <v>0.2</v>
      </c>
      <c r="D274" t="s">
        <v>1305</v>
      </c>
      <c r="E274" t="s">
        <v>1307</v>
      </c>
    </row>
    <row r="275" spans="1:5" x14ac:dyDescent="0.3">
      <c r="A275" t="s">
        <v>1510</v>
      </c>
      <c r="B275" t="s">
        <v>961</v>
      </c>
      <c r="C275">
        <v>0.6</v>
      </c>
      <c r="D275" t="s">
        <v>1305</v>
      </c>
      <c r="E275" t="s">
        <v>1307</v>
      </c>
    </row>
    <row r="276" spans="1:5" x14ac:dyDescent="0.3">
      <c r="A276" t="s">
        <v>1511</v>
      </c>
      <c r="B276" t="s">
        <v>963</v>
      </c>
    </row>
    <row r="277" spans="1:5" x14ac:dyDescent="0.3">
      <c r="A277" t="s">
        <v>1512</v>
      </c>
      <c r="B277" t="s">
        <v>1513</v>
      </c>
    </row>
    <row r="278" spans="1:5" x14ac:dyDescent="0.3">
      <c r="A278" t="s">
        <v>1514</v>
      </c>
      <c r="B278" t="s">
        <v>970</v>
      </c>
    </row>
    <row r="279" spans="1:5" x14ac:dyDescent="0.3">
      <c r="A279" t="s">
        <v>90</v>
      </c>
      <c r="B279" t="s">
        <v>91</v>
      </c>
      <c r="C279">
        <v>0.4</v>
      </c>
      <c r="D279" t="s">
        <v>1305</v>
      </c>
      <c r="E279" t="s">
        <v>1306</v>
      </c>
    </row>
    <row r="280" spans="1:5" x14ac:dyDescent="0.3">
      <c r="A280" t="s">
        <v>90</v>
      </c>
      <c r="B280" t="s">
        <v>91</v>
      </c>
      <c r="C280">
        <v>0.4</v>
      </c>
      <c r="D280" t="s">
        <v>1305</v>
      </c>
      <c r="E280" t="s">
        <v>1307</v>
      </c>
    </row>
    <row r="281" spans="1:5" x14ac:dyDescent="0.3">
      <c r="A281" t="s">
        <v>26</v>
      </c>
      <c r="B281" t="s">
        <v>27</v>
      </c>
      <c r="C281">
        <v>1</v>
      </c>
      <c r="D281" t="s">
        <v>1305</v>
      </c>
      <c r="E281" t="s">
        <v>1306</v>
      </c>
    </row>
    <row r="282" spans="1:5" x14ac:dyDescent="0.3">
      <c r="A282" t="s">
        <v>26</v>
      </c>
      <c r="B282" t="s">
        <v>27</v>
      </c>
      <c r="C282">
        <v>0.8</v>
      </c>
      <c r="D282" t="s">
        <v>1305</v>
      </c>
      <c r="E282" t="s">
        <v>1307</v>
      </c>
    </row>
    <row r="283" spans="1:5" x14ac:dyDescent="0.3">
      <c r="A283" t="s">
        <v>1515</v>
      </c>
      <c r="B283" t="s">
        <v>974</v>
      </c>
      <c r="C283">
        <v>0.8</v>
      </c>
      <c r="D283" t="s">
        <v>1305</v>
      </c>
      <c r="E283" t="s">
        <v>1306</v>
      </c>
    </row>
    <row r="284" spans="1:5" x14ac:dyDescent="0.3">
      <c r="A284" t="s">
        <v>1515</v>
      </c>
      <c r="B284" t="s">
        <v>974</v>
      </c>
      <c r="C284">
        <v>0.8</v>
      </c>
      <c r="D284" t="s">
        <v>1305</v>
      </c>
      <c r="E284" t="s">
        <v>1307</v>
      </c>
    </row>
    <row r="285" spans="1:5" x14ac:dyDescent="0.3">
      <c r="A285" t="s">
        <v>1516</v>
      </c>
      <c r="B285" t="s">
        <v>976</v>
      </c>
      <c r="C285">
        <v>0.8</v>
      </c>
      <c r="D285" t="s">
        <v>1305</v>
      </c>
      <c r="E285" t="s">
        <v>1306</v>
      </c>
    </row>
    <row r="286" spans="1:5" x14ac:dyDescent="0.3">
      <c r="A286" t="s">
        <v>1517</v>
      </c>
      <c r="B286" t="s">
        <v>978</v>
      </c>
      <c r="C286">
        <v>0.8</v>
      </c>
      <c r="D286" t="s">
        <v>1305</v>
      </c>
      <c r="E286" t="s">
        <v>1306</v>
      </c>
    </row>
    <row r="287" spans="1:5" x14ac:dyDescent="0.3">
      <c r="A287" t="s">
        <v>10</v>
      </c>
      <c r="B287" t="s">
        <v>11</v>
      </c>
      <c r="C287">
        <v>0.8</v>
      </c>
      <c r="D287" t="s">
        <v>1305</v>
      </c>
      <c r="E287" t="s">
        <v>1306</v>
      </c>
    </row>
    <row r="288" spans="1:5" x14ac:dyDescent="0.3">
      <c r="A288" t="s">
        <v>1518</v>
      </c>
      <c r="B288" t="s">
        <v>981</v>
      </c>
      <c r="C288">
        <v>0.4</v>
      </c>
      <c r="D288" t="s">
        <v>1305</v>
      </c>
      <c r="E288" t="s">
        <v>1306</v>
      </c>
    </row>
    <row r="289" spans="1:5" x14ac:dyDescent="0.3">
      <c r="A289" t="s">
        <v>1519</v>
      </c>
      <c r="B289" t="s">
        <v>983</v>
      </c>
      <c r="C289">
        <v>0.4</v>
      </c>
      <c r="D289" t="s">
        <v>1305</v>
      </c>
      <c r="E289" t="s">
        <v>1306</v>
      </c>
    </row>
    <row r="290" spans="1:5" x14ac:dyDescent="0.3">
      <c r="A290" t="s">
        <v>1519</v>
      </c>
      <c r="B290" t="s">
        <v>983</v>
      </c>
      <c r="C290">
        <v>0.4</v>
      </c>
      <c r="D290" t="s">
        <v>1305</v>
      </c>
      <c r="E290" t="s">
        <v>1307</v>
      </c>
    </row>
    <row r="291" spans="1:5" x14ac:dyDescent="0.3">
      <c r="A291" t="s">
        <v>1520</v>
      </c>
      <c r="B291" t="s">
        <v>985</v>
      </c>
      <c r="C291">
        <v>0.2</v>
      </c>
      <c r="D291" t="s">
        <v>1305</v>
      </c>
      <c r="E291" t="s">
        <v>1306</v>
      </c>
    </row>
    <row r="292" spans="1:5" x14ac:dyDescent="0.3">
      <c r="A292" t="s">
        <v>1521</v>
      </c>
      <c r="B292" t="s">
        <v>987</v>
      </c>
      <c r="C292">
        <v>0.2</v>
      </c>
      <c r="D292" t="s">
        <v>1305</v>
      </c>
      <c r="E292" t="s">
        <v>1306</v>
      </c>
    </row>
    <row r="293" spans="1:5" x14ac:dyDescent="0.3">
      <c r="A293" t="s">
        <v>1522</v>
      </c>
      <c r="B293" t="s">
        <v>989</v>
      </c>
      <c r="C293">
        <v>0.4</v>
      </c>
      <c r="D293" t="s">
        <v>1305</v>
      </c>
      <c r="E293" t="s">
        <v>1306</v>
      </c>
    </row>
    <row r="294" spans="1:5" x14ac:dyDescent="0.3">
      <c r="A294" t="s">
        <v>2</v>
      </c>
      <c r="B294" t="s">
        <v>3</v>
      </c>
      <c r="C294">
        <v>0.5</v>
      </c>
      <c r="D294" t="s">
        <v>1305</v>
      </c>
      <c r="E294" t="s">
        <v>1307</v>
      </c>
    </row>
    <row r="295" spans="1:5" x14ac:dyDescent="0.3">
      <c r="A295" t="s">
        <v>2</v>
      </c>
      <c r="B295" t="s">
        <v>3</v>
      </c>
      <c r="C295">
        <v>0.5</v>
      </c>
      <c r="D295" t="s">
        <v>1305</v>
      </c>
      <c r="E295" t="s">
        <v>1306</v>
      </c>
    </row>
    <row r="296" spans="1:5" x14ac:dyDescent="0.3">
      <c r="A296" t="s">
        <v>2</v>
      </c>
      <c r="B296" t="s">
        <v>3</v>
      </c>
      <c r="C296">
        <v>0.24</v>
      </c>
      <c r="D296" t="s">
        <v>1305</v>
      </c>
      <c r="E296" t="s">
        <v>1414</v>
      </c>
    </row>
    <row r="297" spans="1:5" x14ac:dyDescent="0.3">
      <c r="A297" t="s">
        <v>1523</v>
      </c>
      <c r="B297" t="s">
        <v>992</v>
      </c>
      <c r="C297">
        <v>0.2</v>
      </c>
      <c r="D297" t="s">
        <v>1305</v>
      </c>
      <c r="E297" t="s">
        <v>1306</v>
      </c>
    </row>
    <row r="298" spans="1:5" x14ac:dyDescent="0.3">
      <c r="A298" t="s">
        <v>1523</v>
      </c>
      <c r="B298" t="s">
        <v>992</v>
      </c>
      <c r="C298">
        <v>0.2</v>
      </c>
      <c r="D298" t="s">
        <v>1305</v>
      </c>
      <c r="E298" t="s">
        <v>1307</v>
      </c>
    </row>
    <row r="299" spans="1:5" x14ac:dyDescent="0.3">
      <c r="A299" t="s">
        <v>225</v>
      </c>
      <c r="B299" t="s">
        <v>226</v>
      </c>
      <c r="C299">
        <v>0.4</v>
      </c>
      <c r="D299" t="s">
        <v>1305</v>
      </c>
      <c r="E299" t="s">
        <v>1306</v>
      </c>
    </row>
    <row r="300" spans="1:5" x14ac:dyDescent="0.3">
      <c r="A300" t="s">
        <v>225</v>
      </c>
      <c r="B300" t="s">
        <v>226</v>
      </c>
      <c r="C300">
        <v>0.4</v>
      </c>
      <c r="D300" t="s">
        <v>1305</v>
      </c>
      <c r="E300" t="s">
        <v>1307</v>
      </c>
    </row>
    <row r="301" spans="1:5" x14ac:dyDescent="0.3">
      <c r="A301" t="s">
        <v>1524</v>
      </c>
      <c r="B301" t="s">
        <v>995</v>
      </c>
      <c r="C301">
        <v>0.32</v>
      </c>
      <c r="D301" t="s">
        <v>1305</v>
      </c>
      <c r="E301" t="s">
        <v>1306</v>
      </c>
    </row>
    <row r="302" spans="1:5" x14ac:dyDescent="0.3">
      <c r="A302" t="s">
        <v>1524</v>
      </c>
      <c r="B302" t="s">
        <v>995</v>
      </c>
      <c r="C302">
        <v>0.2</v>
      </c>
      <c r="D302" t="s">
        <v>1305</v>
      </c>
      <c r="E302" t="s">
        <v>1307</v>
      </c>
    </row>
    <row r="303" spans="1:5" x14ac:dyDescent="0.3">
      <c r="A303" t="s">
        <v>1525</v>
      </c>
      <c r="B303" t="s">
        <v>997</v>
      </c>
      <c r="C303">
        <v>0.4</v>
      </c>
      <c r="D303" t="s">
        <v>1305</v>
      </c>
      <c r="E303" t="s">
        <v>1307</v>
      </c>
    </row>
    <row r="304" spans="1:5" x14ac:dyDescent="0.3">
      <c r="A304" t="s">
        <v>1525</v>
      </c>
      <c r="B304" t="s">
        <v>997</v>
      </c>
      <c r="C304">
        <v>0.4</v>
      </c>
      <c r="D304" t="s">
        <v>1305</v>
      </c>
      <c r="E304" t="s">
        <v>1306</v>
      </c>
    </row>
    <row r="305" spans="1:5" x14ac:dyDescent="0.3">
      <c r="A305" t="s">
        <v>1526</v>
      </c>
      <c r="B305" t="s">
        <v>999</v>
      </c>
      <c r="C305">
        <v>0.6</v>
      </c>
      <c r="D305" t="s">
        <v>1305</v>
      </c>
      <c r="E305" t="s">
        <v>1306</v>
      </c>
    </row>
    <row r="306" spans="1:5" x14ac:dyDescent="0.3">
      <c r="A306" t="s">
        <v>1527</v>
      </c>
      <c r="B306" t="s">
        <v>1001</v>
      </c>
      <c r="C306">
        <v>1</v>
      </c>
      <c r="D306" t="s">
        <v>1305</v>
      </c>
      <c r="E306" t="s">
        <v>1307</v>
      </c>
    </row>
    <row r="307" spans="1:5" x14ac:dyDescent="0.3">
      <c r="A307" t="s">
        <v>1528</v>
      </c>
      <c r="B307" t="s">
        <v>1003</v>
      </c>
      <c r="C307">
        <v>0.4</v>
      </c>
      <c r="D307" t="s">
        <v>1305</v>
      </c>
      <c r="E307" t="s">
        <v>1306</v>
      </c>
    </row>
    <row r="308" spans="1:5" x14ac:dyDescent="0.3">
      <c r="A308" t="s">
        <v>149</v>
      </c>
      <c r="B308" t="s">
        <v>150</v>
      </c>
      <c r="C308">
        <v>0.1</v>
      </c>
      <c r="D308" t="s">
        <v>1305</v>
      </c>
      <c r="E308" t="s">
        <v>1306</v>
      </c>
    </row>
    <row r="309" spans="1:5" x14ac:dyDescent="0.3">
      <c r="A309" t="s">
        <v>1529</v>
      </c>
      <c r="B309" t="s">
        <v>1006</v>
      </c>
      <c r="C309">
        <v>0.45</v>
      </c>
      <c r="D309" t="s">
        <v>1305</v>
      </c>
      <c r="E309" t="s">
        <v>1306</v>
      </c>
    </row>
    <row r="310" spans="1:5" x14ac:dyDescent="0.3">
      <c r="A310" t="s">
        <v>1530</v>
      </c>
      <c r="B310" t="s">
        <v>1008</v>
      </c>
      <c r="C310">
        <v>0.9</v>
      </c>
      <c r="D310" t="s">
        <v>1305</v>
      </c>
      <c r="E310" t="s">
        <v>1306</v>
      </c>
    </row>
    <row r="311" spans="1:5" x14ac:dyDescent="0.3">
      <c r="A311" t="s">
        <v>1530</v>
      </c>
      <c r="B311" t="s">
        <v>1008</v>
      </c>
      <c r="C311">
        <v>0.6</v>
      </c>
      <c r="D311" t="s">
        <v>1305</v>
      </c>
      <c r="E311" t="s">
        <v>1307</v>
      </c>
    </row>
    <row r="312" spans="1:5" x14ac:dyDescent="0.3">
      <c r="A312" t="s">
        <v>1531</v>
      </c>
      <c r="B312" t="s">
        <v>1010</v>
      </c>
    </row>
    <row r="313" spans="1:5" x14ac:dyDescent="0.3">
      <c r="A313" t="s">
        <v>1532</v>
      </c>
      <c r="B313" t="s">
        <v>1012</v>
      </c>
      <c r="C313">
        <v>75</v>
      </c>
      <c r="D313" t="s">
        <v>1533</v>
      </c>
      <c r="E313" t="s">
        <v>1306</v>
      </c>
    </row>
    <row r="314" spans="1:5" x14ac:dyDescent="0.3">
      <c r="A314" t="s">
        <v>1534</v>
      </c>
      <c r="B314" t="s">
        <v>1020</v>
      </c>
    </row>
    <row r="315" spans="1:5" x14ac:dyDescent="0.3">
      <c r="A315" t="s">
        <v>1535</v>
      </c>
      <c r="B315" t="s">
        <v>1022</v>
      </c>
      <c r="C315">
        <v>0.3</v>
      </c>
      <c r="D315" t="s">
        <v>1305</v>
      </c>
      <c r="E315" t="s">
        <v>1306</v>
      </c>
    </row>
    <row r="316" spans="1:5" x14ac:dyDescent="0.3">
      <c r="A316" t="s">
        <v>1536</v>
      </c>
      <c r="B316" t="s">
        <v>1024</v>
      </c>
      <c r="C316">
        <v>4</v>
      </c>
      <c r="D316" t="s">
        <v>1305</v>
      </c>
      <c r="E316" t="s">
        <v>1306</v>
      </c>
    </row>
    <row r="317" spans="1:5" x14ac:dyDescent="0.3">
      <c r="A317" t="s">
        <v>1537</v>
      </c>
      <c r="B317" t="s">
        <v>1026</v>
      </c>
      <c r="C317">
        <v>2</v>
      </c>
      <c r="D317" t="s">
        <v>1305</v>
      </c>
      <c r="E317" t="s">
        <v>1306</v>
      </c>
    </row>
    <row r="318" spans="1:5" x14ac:dyDescent="0.3">
      <c r="A318" t="s">
        <v>1538</v>
      </c>
      <c r="B318" t="s">
        <v>1028</v>
      </c>
      <c r="C318">
        <v>0.8</v>
      </c>
      <c r="D318" t="s">
        <v>1305</v>
      </c>
      <c r="E318" t="s">
        <v>1306</v>
      </c>
    </row>
    <row r="319" spans="1:5" x14ac:dyDescent="0.3">
      <c r="A319" t="s">
        <v>1539</v>
      </c>
      <c r="B319" t="s">
        <v>1030</v>
      </c>
      <c r="C319">
        <v>1</v>
      </c>
      <c r="D319" t="s">
        <v>1305</v>
      </c>
      <c r="E319" t="s">
        <v>1306</v>
      </c>
    </row>
    <row r="320" spans="1:5" x14ac:dyDescent="0.3">
      <c r="A320" t="s">
        <v>1540</v>
      </c>
      <c r="B320" t="s">
        <v>1032</v>
      </c>
      <c r="C320">
        <v>1</v>
      </c>
      <c r="D320" t="s">
        <v>1305</v>
      </c>
      <c r="E320" t="s">
        <v>1306</v>
      </c>
    </row>
    <row r="321" spans="1:5" x14ac:dyDescent="0.3">
      <c r="A321" t="s">
        <v>1541</v>
      </c>
      <c r="B321" t="s">
        <v>1034</v>
      </c>
      <c r="C321">
        <v>1.2</v>
      </c>
      <c r="D321" t="s">
        <v>1305</v>
      </c>
      <c r="E321" t="s">
        <v>1306</v>
      </c>
    </row>
    <row r="322" spans="1:5" x14ac:dyDescent="0.3">
      <c r="A322" t="s">
        <v>1542</v>
      </c>
      <c r="B322" t="s">
        <v>1036</v>
      </c>
    </row>
    <row r="323" spans="1:5" x14ac:dyDescent="0.3">
      <c r="A323" t="s">
        <v>1543</v>
      </c>
      <c r="B323" t="s">
        <v>1042</v>
      </c>
    </row>
    <row r="324" spans="1:5" x14ac:dyDescent="0.3">
      <c r="A324" t="s">
        <v>1544</v>
      </c>
      <c r="B324" t="s">
        <v>1044</v>
      </c>
    </row>
    <row r="325" spans="1:5" x14ac:dyDescent="0.3">
      <c r="A325" t="s">
        <v>1545</v>
      </c>
      <c r="B325" t="s">
        <v>1046</v>
      </c>
    </row>
    <row r="326" spans="1:5" x14ac:dyDescent="0.3">
      <c r="A326" t="s">
        <v>1546</v>
      </c>
      <c r="B326" t="s">
        <v>1547</v>
      </c>
    </row>
    <row r="327" spans="1:5" x14ac:dyDescent="0.3">
      <c r="A327" t="s">
        <v>1548</v>
      </c>
      <c r="B327" t="s">
        <v>1050</v>
      </c>
    </row>
    <row r="328" spans="1:5" x14ac:dyDescent="0.3">
      <c r="A328" t="s">
        <v>1549</v>
      </c>
      <c r="B328" t="s">
        <v>1052</v>
      </c>
    </row>
    <row r="329" spans="1:5" x14ac:dyDescent="0.3">
      <c r="A329" t="s">
        <v>1550</v>
      </c>
      <c r="B329" t="s">
        <v>1054</v>
      </c>
    </row>
    <row r="330" spans="1:5" x14ac:dyDescent="0.3">
      <c r="A330" t="s">
        <v>1551</v>
      </c>
      <c r="B330" t="s">
        <v>1056</v>
      </c>
    </row>
    <row r="331" spans="1:5" x14ac:dyDescent="0.3">
      <c r="A331" t="s">
        <v>1552</v>
      </c>
      <c r="B331" t="s">
        <v>1058</v>
      </c>
    </row>
    <row r="332" spans="1:5" x14ac:dyDescent="0.3">
      <c r="A332" t="s">
        <v>1553</v>
      </c>
      <c r="B332" t="s">
        <v>1060</v>
      </c>
    </row>
    <row r="333" spans="1:5" x14ac:dyDescent="0.3">
      <c r="A333" t="s">
        <v>1554</v>
      </c>
      <c r="B333" t="s">
        <v>1062</v>
      </c>
    </row>
    <row r="334" spans="1:5" x14ac:dyDescent="0.3">
      <c r="A334" t="s">
        <v>1555</v>
      </c>
      <c r="B334" t="s">
        <v>1064</v>
      </c>
    </row>
    <row r="335" spans="1:5" x14ac:dyDescent="0.3">
      <c r="A335" t="s">
        <v>1556</v>
      </c>
      <c r="B335" t="s">
        <v>1066</v>
      </c>
    </row>
    <row r="336" spans="1:5" x14ac:dyDescent="0.3">
      <c r="A336" t="s">
        <v>1557</v>
      </c>
      <c r="B336" t="s">
        <v>1068</v>
      </c>
    </row>
    <row r="337" spans="1:6" x14ac:dyDescent="0.3">
      <c r="A337" t="s">
        <v>1558</v>
      </c>
      <c r="B337" t="s">
        <v>1070</v>
      </c>
    </row>
    <row r="338" spans="1:6" x14ac:dyDescent="0.3">
      <c r="A338" t="s">
        <v>1559</v>
      </c>
      <c r="B338" t="s">
        <v>1072</v>
      </c>
    </row>
    <row r="339" spans="1:6" x14ac:dyDescent="0.3">
      <c r="A339" t="s">
        <v>1560</v>
      </c>
      <c r="B339" t="s">
        <v>1074</v>
      </c>
    </row>
    <row r="340" spans="1:6" x14ac:dyDescent="0.3">
      <c r="A340" t="s">
        <v>2089</v>
      </c>
      <c r="B340" t="s">
        <v>2090</v>
      </c>
    </row>
    <row r="341" spans="1:6" x14ac:dyDescent="0.3">
      <c r="A341" t="s">
        <v>1561</v>
      </c>
      <c r="B341" t="s">
        <v>1096</v>
      </c>
    </row>
    <row r="342" spans="1:6" x14ac:dyDescent="0.3">
      <c r="A342" t="s">
        <v>1562</v>
      </c>
      <c r="B342" t="s">
        <v>1098</v>
      </c>
    </row>
    <row r="343" spans="1:6" x14ac:dyDescent="0.3">
      <c r="A343" t="s">
        <v>120</v>
      </c>
      <c r="B343" t="s">
        <v>121</v>
      </c>
      <c r="C343">
        <v>2</v>
      </c>
      <c r="D343" t="s">
        <v>1305</v>
      </c>
      <c r="E343" t="s">
        <v>1307</v>
      </c>
    </row>
    <row r="344" spans="1:6" x14ac:dyDescent="0.3">
      <c r="A344" t="s">
        <v>163</v>
      </c>
      <c r="B344" t="s">
        <v>164</v>
      </c>
      <c r="C344">
        <v>0.4</v>
      </c>
      <c r="D344" t="s">
        <v>1305</v>
      </c>
      <c r="E344" t="s">
        <v>1307</v>
      </c>
    </row>
    <row r="345" spans="1:6" x14ac:dyDescent="0.3">
      <c r="A345" t="s">
        <v>1563</v>
      </c>
      <c r="B345" t="s">
        <v>1102</v>
      </c>
    </row>
    <row r="346" spans="1:6" x14ac:dyDescent="0.3">
      <c r="A346" t="s">
        <v>1564</v>
      </c>
      <c r="B346" t="s">
        <v>1104</v>
      </c>
      <c r="C346">
        <v>1.5</v>
      </c>
      <c r="D346" t="s">
        <v>1305</v>
      </c>
      <c r="E346" t="s">
        <v>1307</v>
      </c>
      <c r="F346" t="s">
        <v>1565</v>
      </c>
    </row>
    <row r="347" spans="1:6" x14ac:dyDescent="0.3">
      <c r="A347" t="s">
        <v>1566</v>
      </c>
      <c r="B347" t="s">
        <v>1106</v>
      </c>
    </row>
    <row r="348" spans="1:6" x14ac:dyDescent="0.3">
      <c r="A348" t="s">
        <v>1567</v>
      </c>
      <c r="B348" t="s">
        <v>1108</v>
      </c>
    </row>
    <row r="349" spans="1:6" x14ac:dyDescent="0.3">
      <c r="A349" t="s">
        <v>118</v>
      </c>
      <c r="B349" t="s">
        <v>119</v>
      </c>
      <c r="C349">
        <v>3</v>
      </c>
      <c r="D349" t="s">
        <v>1568</v>
      </c>
      <c r="E349" t="s">
        <v>1503</v>
      </c>
    </row>
    <row r="350" spans="1:6" x14ac:dyDescent="0.3">
      <c r="A350" t="s">
        <v>118</v>
      </c>
      <c r="B350" t="s">
        <v>119</v>
      </c>
      <c r="C350">
        <v>3</v>
      </c>
      <c r="D350" t="s">
        <v>1568</v>
      </c>
      <c r="E350" t="s">
        <v>1414</v>
      </c>
    </row>
    <row r="351" spans="1:6" x14ac:dyDescent="0.3">
      <c r="A351" t="s">
        <v>118</v>
      </c>
      <c r="B351" t="s">
        <v>119</v>
      </c>
      <c r="C351">
        <v>9</v>
      </c>
      <c r="D351" t="s">
        <v>1568</v>
      </c>
      <c r="E351" t="s">
        <v>1307</v>
      </c>
    </row>
    <row r="352" spans="1:6" x14ac:dyDescent="0.3">
      <c r="A352" t="s">
        <v>1569</v>
      </c>
      <c r="B352" t="s">
        <v>443</v>
      </c>
      <c r="C352">
        <v>0.15</v>
      </c>
      <c r="D352" t="s">
        <v>1305</v>
      </c>
      <c r="E352" t="s">
        <v>1307</v>
      </c>
    </row>
    <row r="353" spans="1:5" x14ac:dyDescent="0.3">
      <c r="A353" t="s">
        <v>1570</v>
      </c>
      <c r="B353" t="s">
        <v>1111</v>
      </c>
    </row>
    <row r="354" spans="1:5" x14ac:dyDescent="0.3">
      <c r="A354" t="s">
        <v>1571</v>
      </c>
      <c r="B354" t="s">
        <v>1113</v>
      </c>
      <c r="C354">
        <v>1.5</v>
      </c>
      <c r="D354" t="s">
        <v>1305</v>
      </c>
      <c r="E354" t="s">
        <v>1306</v>
      </c>
    </row>
    <row r="355" spans="1:5" x14ac:dyDescent="0.3">
      <c r="A355" t="s">
        <v>1571</v>
      </c>
      <c r="B355" t="s">
        <v>1113</v>
      </c>
      <c r="C355">
        <v>1.5</v>
      </c>
      <c r="D355" t="s">
        <v>1305</v>
      </c>
      <c r="E355" t="s">
        <v>1307</v>
      </c>
    </row>
    <row r="356" spans="1:5" x14ac:dyDescent="0.3">
      <c r="A356" t="s">
        <v>1572</v>
      </c>
      <c r="B356" t="s">
        <v>1115</v>
      </c>
    </row>
    <row r="357" spans="1:5" x14ac:dyDescent="0.3">
      <c r="A357" t="s">
        <v>134</v>
      </c>
      <c r="B357" t="s">
        <v>83</v>
      </c>
      <c r="C357">
        <v>1.5</v>
      </c>
      <c r="D357" t="s">
        <v>1305</v>
      </c>
      <c r="E357" t="s">
        <v>1307</v>
      </c>
    </row>
    <row r="358" spans="1:5" x14ac:dyDescent="0.3">
      <c r="A358" t="s">
        <v>1573</v>
      </c>
      <c r="B358" t="s">
        <v>13</v>
      </c>
      <c r="C358">
        <v>1.5</v>
      </c>
      <c r="D358" t="s">
        <v>1305</v>
      </c>
      <c r="E358" t="s">
        <v>1307</v>
      </c>
    </row>
    <row r="359" spans="1:5" x14ac:dyDescent="0.3">
      <c r="A359" t="s">
        <v>1574</v>
      </c>
      <c r="B359" t="s">
        <v>1119</v>
      </c>
      <c r="C359">
        <v>1</v>
      </c>
      <c r="D359" t="s">
        <v>1305</v>
      </c>
      <c r="E359" t="s">
        <v>1307</v>
      </c>
    </row>
    <row r="360" spans="1:5" x14ac:dyDescent="0.3">
      <c r="A360" t="s">
        <v>1575</v>
      </c>
      <c r="B360" t="s">
        <v>1121</v>
      </c>
    </row>
    <row r="361" spans="1:5" x14ac:dyDescent="0.3">
      <c r="A361" t="s">
        <v>80</v>
      </c>
      <c r="B361" t="s">
        <v>81</v>
      </c>
      <c r="C361">
        <v>0.2</v>
      </c>
      <c r="D361" t="s">
        <v>1305</v>
      </c>
      <c r="E361" t="s">
        <v>1306</v>
      </c>
    </row>
    <row r="362" spans="1:5" x14ac:dyDescent="0.3">
      <c r="A362" t="s">
        <v>1576</v>
      </c>
      <c r="B362" t="s">
        <v>1124</v>
      </c>
      <c r="C362">
        <v>0.16</v>
      </c>
      <c r="D362" t="s">
        <v>1305</v>
      </c>
      <c r="E362" t="s">
        <v>1306</v>
      </c>
    </row>
    <row r="363" spans="1:5" x14ac:dyDescent="0.3">
      <c r="A363" t="s">
        <v>1577</v>
      </c>
      <c r="B363" t="s">
        <v>1126</v>
      </c>
      <c r="C363">
        <v>0.3</v>
      </c>
      <c r="D363" t="s">
        <v>1305</v>
      </c>
      <c r="E363" t="s">
        <v>1306</v>
      </c>
    </row>
    <row r="364" spans="1:5" x14ac:dyDescent="0.3">
      <c r="A364" t="s">
        <v>1578</v>
      </c>
      <c r="B364" t="s">
        <v>1128</v>
      </c>
    </row>
    <row r="365" spans="1:5" x14ac:dyDescent="0.3">
      <c r="A365" t="s">
        <v>1579</v>
      </c>
      <c r="B365" t="s">
        <v>1136</v>
      </c>
    </row>
    <row r="366" spans="1:5" x14ac:dyDescent="0.3">
      <c r="A366" t="s">
        <v>171</v>
      </c>
      <c r="B366" t="s">
        <v>172</v>
      </c>
      <c r="C366">
        <v>3</v>
      </c>
      <c r="D366" t="s">
        <v>1305</v>
      </c>
      <c r="E366" t="s">
        <v>1306</v>
      </c>
    </row>
    <row r="367" spans="1:5" x14ac:dyDescent="0.3">
      <c r="A367" t="s">
        <v>171</v>
      </c>
      <c r="B367" t="s">
        <v>172</v>
      </c>
      <c r="C367">
        <v>8</v>
      </c>
      <c r="D367" t="s">
        <v>1305</v>
      </c>
      <c r="E367" t="s">
        <v>1307</v>
      </c>
    </row>
    <row r="368" spans="1:5" x14ac:dyDescent="0.3">
      <c r="A368" t="s">
        <v>1580</v>
      </c>
      <c r="B368" t="s">
        <v>1139</v>
      </c>
    </row>
    <row r="369" spans="1:6" x14ac:dyDescent="0.3">
      <c r="A369" t="s">
        <v>1581</v>
      </c>
      <c r="B369" t="s">
        <v>1141</v>
      </c>
      <c r="C369">
        <v>1.5</v>
      </c>
      <c r="D369" t="s">
        <v>1305</v>
      </c>
      <c r="E369" t="s">
        <v>1323</v>
      </c>
    </row>
    <row r="370" spans="1:6" x14ac:dyDescent="0.3">
      <c r="A370" t="s">
        <v>1582</v>
      </c>
      <c r="B370" t="s">
        <v>397</v>
      </c>
      <c r="C370">
        <v>3</v>
      </c>
      <c r="D370" t="s">
        <v>1305</v>
      </c>
      <c r="E370" t="s">
        <v>1307</v>
      </c>
    </row>
    <row r="371" spans="1:6" x14ac:dyDescent="0.3">
      <c r="A371" t="s">
        <v>1583</v>
      </c>
      <c r="B371" t="s">
        <v>1143</v>
      </c>
      <c r="C371">
        <v>2</v>
      </c>
      <c r="D371" t="s">
        <v>1305</v>
      </c>
      <c r="E371" t="s">
        <v>1306</v>
      </c>
      <c r="F371" t="s">
        <v>1584</v>
      </c>
    </row>
    <row r="372" spans="1:6" x14ac:dyDescent="0.3">
      <c r="A372" t="s">
        <v>1583</v>
      </c>
      <c r="B372" t="s">
        <v>1143</v>
      </c>
      <c r="C372">
        <v>3</v>
      </c>
      <c r="D372" t="s">
        <v>1305</v>
      </c>
      <c r="E372" t="s">
        <v>1480</v>
      </c>
      <c r="F372" t="s">
        <v>1585</v>
      </c>
    </row>
    <row r="373" spans="1:6" x14ac:dyDescent="0.3">
      <c r="A373" t="s">
        <v>1586</v>
      </c>
      <c r="B373" t="s">
        <v>1145</v>
      </c>
      <c r="C373">
        <v>12</v>
      </c>
      <c r="D373" t="s">
        <v>1305</v>
      </c>
      <c r="E373" t="s">
        <v>1306</v>
      </c>
    </row>
    <row r="374" spans="1:6" x14ac:dyDescent="0.3">
      <c r="A374" t="s">
        <v>1587</v>
      </c>
      <c r="B374" t="s">
        <v>1147</v>
      </c>
      <c r="C374">
        <v>1</v>
      </c>
      <c r="D374" t="s">
        <v>1305</v>
      </c>
      <c r="E374" t="s">
        <v>1306</v>
      </c>
    </row>
    <row r="375" spans="1:6" x14ac:dyDescent="0.3">
      <c r="A375" t="s">
        <v>151</v>
      </c>
      <c r="B375" t="s">
        <v>152</v>
      </c>
      <c r="C375">
        <v>1.2</v>
      </c>
      <c r="D375" t="s">
        <v>1305</v>
      </c>
      <c r="E375" t="s">
        <v>1306</v>
      </c>
    </row>
    <row r="376" spans="1:6" x14ac:dyDescent="0.3">
      <c r="A376" t="s">
        <v>151</v>
      </c>
      <c r="B376" t="s">
        <v>152</v>
      </c>
      <c r="C376">
        <v>1.2</v>
      </c>
      <c r="D376" t="s">
        <v>1305</v>
      </c>
      <c r="E376" t="s">
        <v>1307</v>
      </c>
    </row>
    <row r="377" spans="1:6" x14ac:dyDescent="0.3">
      <c r="A377" t="s">
        <v>1588</v>
      </c>
      <c r="B377" t="s">
        <v>1150</v>
      </c>
      <c r="C377">
        <v>0.28000000000000003</v>
      </c>
      <c r="D377" t="s">
        <v>1305</v>
      </c>
      <c r="E377" t="s">
        <v>1307</v>
      </c>
    </row>
    <row r="378" spans="1:6" x14ac:dyDescent="0.3">
      <c r="A378" t="s">
        <v>1589</v>
      </c>
      <c r="B378" t="s">
        <v>330</v>
      </c>
    </row>
    <row r="379" spans="1:6" x14ac:dyDescent="0.3">
      <c r="A379" t="s">
        <v>1590</v>
      </c>
      <c r="B379" t="s">
        <v>1153</v>
      </c>
      <c r="C379">
        <v>0.2</v>
      </c>
      <c r="D379" t="s">
        <v>1305</v>
      </c>
      <c r="E379" t="s">
        <v>1306</v>
      </c>
    </row>
    <row r="380" spans="1:6" x14ac:dyDescent="0.3">
      <c r="A380" t="s">
        <v>1590</v>
      </c>
      <c r="B380" t="s">
        <v>1153</v>
      </c>
      <c r="C380">
        <v>0.2</v>
      </c>
      <c r="D380" t="s">
        <v>1305</v>
      </c>
      <c r="E380" t="s">
        <v>1307</v>
      </c>
    </row>
    <row r="381" spans="1:6" x14ac:dyDescent="0.3">
      <c r="A381" t="s">
        <v>1591</v>
      </c>
      <c r="B381" t="s">
        <v>1155</v>
      </c>
    </row>
    <row r="382" spans="1:6" x14ac:dyDescent="0.3">
      <c r="A382" t="s">
        <v>1592</v>
      </c>
      <c r="B382" t="s">
        <v>1593</v>
      </c>
    </row>
    <row r="383" spans="1:6" x14ac:dyDescent="0.3">
      <c r="A383" t="s">
        <v>1594</v>
      </c>
      <c r="B383" t="s">
        <v>1593</v>
      </c>
    </row>
    <row r="384" spans="1:6" x14ac:dyDescent="0.3">
      <c r="A384" t="s">
        <v>1595</v>
      </c>
      <c r="B384" t="s">
        <v>437</v>
      </c>
    </row>
    <row r="387" spans="1:6" x14ac:dyDescent="0.3">
      <c r="A387" t="s">
        <v>18</v>
      </c>
      <c r="B387" t="s">
        <v>19</v>
      </c>
      <c r="C387">
        <v>35</v>
      </c>
      <c r="D387" t="s">
        <v>1533</v>
      </c>
      <c r="E387" t="s">
        <v>1307</v>
      </c>
    </row>
    <row r="388" spans="1:6" x14ac:dyDescent="0.3">
      <c r="A388" t="s">
        <v>18</v>
      </c>
      <c r="B388" t="s">
        <v>19</v>
      </c>
      <c r="C388">
        <v>210</v>
      </c>
      <c r="D388" t="s">
        <v>1533</v>
      </c>
      <c r="E388" t="s">
        <v>2091</v>
      </c>
      <c r="F388" t="s">
        <v>2092</v>
      </c>
    </row>
    <row r="389" spans="1:6" x14ac:dyDescent="0.3">
      <c r="A389" t="s">
        <v>1596</v>
      </c>
      <c r="B389" t="s">
        <v>510</v>
      </c>
    </row>
    <row r="390" spans="1:6" x14ac:dyDescent="0.3">
      <c r="A390" t="s">
        <v>1597</v>
      </c>
      <c r="B390" t="s">
        <v>1115</v>
      </c>
    </row>
    <row r="391" spans="1:6" x14ac:dyDescent="0.3">
      <c r="A391" t="s">
        <v>1598</v>
      </c>
      <c r="B391" t="s">
        <v>1599</v>
      </c>
      <c r="C391">
        <v>1</v>
      </c>
      <c r="D391" t="s">
        <v>1305</v>
      </c>
      <c r="E391" t="s">
        <v>1307</v>
      </c>
    </row>
    <row r="392" spans="1:6" x14ac:dyDescent="0.3">
      <c r="A392" t="s">
        <v>36</v>
      </c>
      <c r="B392" t="s">
        <v>37</v>
      </c>
      <c r="C392">
        <v>0.2</v>
      </c>
      <c r="D392" t="s">
        <v>1305</v>
      </c>
      <c r="E392" t="s">
        <v>1306</v>
      </c>
    </row>
    <row r="393" spans="1:6" x14ac:dyDescent="0.3">
      <c r="A393" t="s">
        <v>1600</v>
      </c>
      <c r="B393" t="s">
        <v>1601</v>
      </c>
    </row>
    <row r="394" spans="1:6" x14ac:dyDescent="0.3">
      <c r="A394" t="s">
        <v>60</v>
      </c>
      <c r="B394" t="s">
        <v>61</v>
      </c>
      <c r="C394">
        <v>0.2</v>
      </c>
      <c r="D394" t="s">
        <v>1305</v>
      </c>
      <c r="E394" t="s">
        <v>1306</v>
      </c>
    </row>
    <row r="395" spans="1:6" x14ac:dyDescent="0.3">
      <c r="A395" t="s">
        <v>60</v>
      </c>
      <c r="B395" t="s">
        <v>61</v>
      </c>
      <c r="C395">
        <v>0.2</v>
      </c>
      <c r="D395" t="s">
        <v>1305</v>
      </c>
      <c r="E395" t="s">
        <v>1307</v>
      </c>
    </row>
    <row r="396" spans="1:6" x14ac:dyDescent="0.3">
      <c r="A396" t="s">
        <v>38</v>
      </c>
      <c r="B396" t="s">
        <v>39</v>
      </c>
      <c r="C396">
        <v>0.2</v>
      </c>
      <c r="D396" t="s">
        <v>1305</v>
      </c>
      <c r="E396" t="s">
        <v>1306</v>
      </c>
    </row>
    <row r="397" spans="1:6" x14ac:dyDescent="0.3">
      <c r="A397" t="s">
        <v>38</v>
      </c>
      <c r="B397" t="s">
        <v>39</v>
      </c>
      <c r="C397">
        <v>0.2</v>
      </c>
      <c r="D397" t="s">
        <v>1305</v>
      </c>
      <c r="E397" t="s">
        <v>1307</v>
      </c>
    </row>
    <row r="398" spans="1:6" x14ac:dyDescent="0.3">
      <c r="A398" t="s">
        <v>161</v>
      </c>
      <c r="B398" t="s">
        <v>162</v>
      </c>
      <c r="C398">
        <v>0.4</v>
      </c>
      <c r="D398" t="s">
        <v>1305</v>
      </c>
      <c r="E398" t="s">
        <v>1307</v>
      </c>
    </row>
    <row r="399" spans="1:6" x14ac:dyDescent="0.3">
      <c r="A399" t="s">
        <v>161</v>
      </c>
      <c r="B399" t="s">
        <v>162</v>
      </c>
      <c r="C399">
        <v>0.4</v>
      </c>
      <c r="D399" t="s">
        <v>1305</v>
      </c>
      <c r="E399" t="s">
        <v>1306</v>
      </c>
    </row>
    <row r="400" spans="1:6" x14ac:dyDescent="0.3">
      <c r="A400" t="s">
        <v>179</v>
      </c>
      <c r="B400" t="s">
        <v>180</v>
      </c>
      <c r="C400">
        <v>0.3</v>
      </c>
      <c r="D400" t="s">
        <v>1305</v>
      </c>
      <c r="E400" t="s">
        <v>1306</v>
      </c>
    </row>
    <row r="401" spans="1:5" x14ac:dyDescent="0.3">
      <c r="A401" t="s">
        <v>179</v>
      </c>
      <c r="B401" t="s">
        <v>180</v>
      </c>
      <c r="C401">
        <v>0.3</v>
      </c>
      <c r="D401" t="s">
        <v>1305</v>
      </c>
      <c r="E401" t="s">
        <v>1307</v>
      </c>
    </row>
    <row r="402" spans="1:5" x14ac:dyDescent="0.3">
      <c r="A402" t="s">
        <v>215</v>
      </c>
      <c r="B402" t="s">
        <v>216</v>
      </c>
      <c r="C402">
        <v>0.2</v>
      </c>
      <c r="D402" t="s">
        <v>1305</v>
      </c>
      <c r="E402" t="s">
        <v>1306</v>
      </c>
    </row>
    <row r="403" spans="1:5" x14ac:dyDescent="0.3">
      <c r="A403" t="s">
        <v>215</v>
      </c>
      <c r="B403" t="s">
        <v>216</v>
      </c>
      <c r="C403">
        <v>0.2</v>
      </c>
      <c r="D403" t="s">
        <v>1305</v>
      </c>
      <c r="E403" t="s">
        <v>1307</v>
      </c>
    </row>
    <row r="404" spans="1:5" x14ac:dyDescent="0.3">
      <c r="A404" t="s">
        <v>1602</v>
      </c>
      <c r="B404" t="s">
        <v>1603</v>
      </c>
      <c r="C404">
        <v>21</v>
      </c>
      <c r="D404" t="s">
        <v>1533</v>
      </c>
      <c r="E404" t="s">
        <v>1306</v>
      </c>
    </row>
    <row r="405" spans="1:5" x14ac:dyDescent="0.3">
      <c r="A405" t="s">
        <v>1604</v>
      </c>
      <c r="B405" t="s">
        <v>1605</v>
      </c>
    </row>
    <row r="406" spans="1:5" x14ac:dyDescent="0.3">
      <c r="A406" t="s">
        <v>221</v>
      </c>
      <c r="B406" t="s">
        <v>222</v>
      </c>
      <c r="C406">
        <v>10</v>
      </c>
      <c r="D406" t="s">
        <v>1305</v>
      </c>
      <c r="E406" t="s">
        <v>1306</v>
      </c>
    </row>
    <row r="407" spans="1:5" x14ac:dyDescent="0.3">
      <c r="A407" t="s">
        <v>221</v>
      </c>
      <c r="B407" t="s">
        <v>222</v>
      </c>
      <c r="C407">
        <v>10</v>
      </c>
      <c r="D407" t="s">
        <v>1305</v>
      </c>
      <c r="E407" t="s">
        <v>1307</v>
      </c>
    </row>
    <row r="408" spans="1:5" x14ac:dyDescent="0.3">
      <c r="A408" t="s">
        <v>254</v>
      </c>
      <c r="B408" t="s">
        <v>255</v>
      </c>
      <c r="C408">
        <v>50</v>
      </c>
      <c r="D408" t="s">
        <v>1533</v>
      </c>
      <c r="E408" t="s">
        <v>1307</v>
      </c>
    </row>
    <row r="409" spans="1:5" x14ac:dyDescent="0.3">
      <c r="A409" t="s">
        <v>165</v>
      </c>
      <c r="B409" t="s">
        <v>166</v>
      </c>
      <c r="C409">
        <v>0.1</v>
      </c>
      <c r="D409" t="s">
        <v>1305</v>
      </c>
      <c r="E409" t="s">
        <v>1307</v>
      </c>
    </row>
    <row r="410" spans="1:5" x14ac:dyDescent="0.3">
      <c r="A410" t="s">
        <v>219</v>
      </c>
      <c r="B410" t="s">
        <v>220</v>
      </c>
      <c r="C410">
        <v>0.1</v>
      </c>
      <c r="D410" t="s">
        <v>1305</v>
      </c>
      <c r="E410" t="s">
        <v>1307</v>
      </c>
    </row>
    <row r="411" spans="1:5" x14ac:dyDescent="0.3">
      <c r="A411" t="s">
        <v>2093</v>
      </c>
      <c r="B411" t="s">
        <v>2094</v>
      </c>
    </row>
    <row r="412" spans="1:5" x14ac:dyDescent="0.3">
      <c r="A412" t="s">
        <v>2095</v>
      </c>
      <c r="B412" t="s">
        <v>2096</v>
      </c>
    </row>
    <row r="413" spans="1:5" x14ac:dyDescent="0.3">
      <c r="A413" t="s">
        <v>1606</v>
      </c>
      <c r="B413" t="s">
        <v>1607</v>
      </c>
    </row>
    <row r="414" spans="1:5" x14ac:dyDescent="0.3">
      <c r="A414" t="s">
        <v>1608</v>
      </c>
      <c r="B414" t="s">
        <v>1609</v>
      </c>
    </row>
    <row r="415" spans="1:5" x14ac:dyDescent="0.3">
      <c r="A415" t="s">
        <v>1610</v>
      </c>
      <c r="B415" t="s">
        <v>1611</v>
      </c>
    </row>
    <row r="416" spans="1:5" x14ac:dyDescent="0.3">
      <c r="A416" t="s">
        <v>1612</v>
      </c>
      <c r="B416" t="s">
        <v>1613</v>
      </c>
      <c r="C416">
        <v>12</v>
      </c>
      <c r="D416" t="s">
        <v>1305</v>
      </c>
      <c r="E416" t="s">
        <v>1306</v>
      </c>
    </row>
    <row r="417" spans="1:5" x14ac:dyDescent="0.3">
      <c r="A417" t="s">
        <v>112</v>
      </c>
      <c r="B417" t="s">
        <v>113</v>
      </c>
      <c r="C417">
        <v>14</v>
      </c>
      <c r="D417" t="s">
        <v>1305</v>
      </c>
      <c r="E417" t="s">
        <v>1306</v>
      </c>
    </row>
    <row r="418" spans="1:5" x14ac:dyDescent="0.3">
      <c r="A418" t="s">
        <v>112</v>
      </c>
      <c r="B418" t="s">
        <v>113</v>
      </c>
      <c r="C418">
        <v>14</v>
      </c>
      <c r="D418" t="s">
        <v>1305</v>
      </c>
      <c r="E418" t="s">
        <v>1307</v>
      </c>
    </row>
    <row r="419" spans="1:5" x14ac:dyDescent="0.3">
      <c r="A419" t="s">
        <v>1614</v>
      </c>
      <c r="B419" t="s">
        <v>1615</v>
      </c>
      <c r="C419">
        <v>15</v>
      </c>
      <c r="D419" t="s">
        <v>1305</v>
      </c>
      <c r="E419" t="s">
        <v>1306</v>
      </c>
    </row>
    <row r="420" spans="1:5" x14ac:dyDescent="0.3">
      <c r="A420" t="s">
        <v>1616</v>
      </c>
      <c r="B420" t="s">
        <v>437</v>
      </c>
    </row>
    <row r="421" spans="1:5" x14ac:dyDescent="0.3">
      <c r="A421" t="s">
        <v>169</v>
      </c>
      <c r="B421" t="s">
        <v>170</v>
      </c>
      <c r="C421">
        <v>0.75</v>
      </c>
      <c r="D421" t="s">
        <v>1305</v>
      </c>
      <c r="E421" t="s">
        <v>1306</v>
      </c>
    </row>
    <row r="422" spans="1:5" x14ac:dyDescent="0.3">
      <c r="A422" t="s">
        <v>48</v>
      </c>
      <c r="B422" t="s">
        <v>49</v>
      </c>
      <c r="C422">
        <v>0.6</v>
      </c>
      <c r="D422" t="s">
        <v>1305</v>
      </c>
      <c r="E422" t="s">
        <v>1306</v>
      </c>
    </row>
    <row r="423" spans="1:5" x14ac:dyDescent="0.3">
      <c r="A423" t="s">
        <v>48</v>
      </c>
      <c r="B423" t="s">
        <v>49</v>
      </c>
      <c r="C423">
        <v>0.6</v>
      </c>
      <c r="D423" t="s">
        <v>1305</v>
      </c>
      <c r="E423" t="s">
        <v>1307</v>
      </c>
    </row>
    <row r="424" spans="1:5" x14ac:dyDescent="0.3">
      <c r="A424" t="s">
        <v>1617</v>
      </c>
      <c r="B424" t="s">
        <v>454</v>
      </c>
      <c r="C424">
        <v>0.6</v>
      </c>
      <c r="D424" t="s">
        <v>1305</v>
      </c>
      <c r="E424" t="s">
        <v>1307</v>
      </c>
    </row>
    <row r="425" spans="1:5" x14ac:dyDescent="0.3">
      <c r="A425" t="s">
        <v>1618</v>
      </c>
      <c r="B425" t="s">
        <v>1619</v>
      </c>
      <c r="C425">
        <v>0.15</v>
      </c>
      <c r="D425" t="s">
        <v>1305</v>
      </c>
      <c r="E425" t="s">
        <v>1306</v>
      </c>
    </row>
    <row r="426" spans="1:5" x14ac:dyDescent="0.3">
      <c r="A426" t="s">
        <v>256</v>
      </c>
      <c r="B426" t="s">
        <v>257</v>
      </c>
      <c r="C426">
        <v>0.11</v>
      </c>
      <c r="D426" t="s">
        <v>1305</v>
      </c>
      <c r="E426" t="s">
        <v>1306</v>
      </c>
    </row>
    <row r="427" spans="1:5" x14ac:dyDescent="0.3">
      <c r="A427" t="s">
        <v>1620</v>
      </c>
      <c r="B427" t="s">
        <v>1621</v>
      </c>
      <c r="C427">
        <v>1</v>
      </c>
      <c r="D427" t="s">
        <v>1305</v>
      </c>
      <c r="E427" t="s">
        <v>1307</v>
      </c>
    </row>
    <row r="428" spans="1:5" x14ac:dyDescent="0.3">
      <c r="A428" t="s">
        <v>1622</v>
      </c>
      <c r="B428" t="s">
        <v>1623</v>
      </c>
      <c r="C428">
        <v>1</v>
      </c>
      <c r="D428" t="s">
        <v>1305</v>
      </c>
      <c r="E428" t="s">
        <v>1307</v>
      </c>
    </row>
    <row r="429" spans="1:5" x14ac:dyDescent="0.3">
      <c r="A429" t="s">
        <v>1624</v>
      </c>
      <c r="B429" t="s">
        <v>1625</v>
      </c>
    </row>
    <row r="430" spans="1:5" x14ac:dyDescent="0.3">
      <c r="A430" t="s">
        <v>76</v>
      </c>
      <c r="B430" t="s">
        <v>77</v>
      </c>
      <c r="C430">
        <v>0.3</v>
      </c>
      <c r="D430" t="s">
        <v>1305</v>
      </c>
      <c r="E430" t="s">
        <v>1306</v>
      </c>
    </row>
    <row r="431" spans="1:5" x14ac:dyDescent="0.3">
      <c r="A431" t="s">
        <v>76</v>
      </c>
      <c r="B431" t="s">
        <v>77</v>
      </c>
      <c r="C431">
        <v>0.3</v>
      </c>
      <c r="D431" t="s">
        <v>1305</v>
      </c>
      <c r="E431" t="s">
        <v>1307</v>
      </c>
    </row>
    <row r="432" spans="1:5" x14ac:dyDescent="0.3">
      <c r="A432" t="s">
        <v>1626</v>
      </c>
      <c r="B432" t="s">
        <v>1627</v>
      </c>
    </row>
    <row r="433" spans="1:5" x14ac:dyDescent="0.3">
      <c r="A433" t="s">
        <v>1628</v>
      </c>
      <c r="B433" t="s">
        <v>1629</v>
      </c>
    </row>
    <row r="434" spans="1:5" x14ac:dyDescent="0.3">
      <c r="A434" t="s">
        <v>1630</v>
      </c>
      <c r="B434" t="s">
        <v>1631</v>
      </c>
      <c r="C434">
        <v>0.75</v>
      </c>
      <c r="D434" t="s">
        <v>1305</v>
      </c>
      <c r="E434" t="s">
        <v>1306</v>
      </c>
    </row>
    <row r="435" spans="1:5" x14ac:dyDescent="0.3">
      <c r="A435" t="s">
        <v>1632</v>
      </c>
      <c r="B435" t="s">
        <v>1633</v>
      </c>
      <c r="C435">
        <v>7</v>
      </c>
      <c r="D435" t="s">
        <v>1305</v>
      </c>
      <c r="E435" t="s">
        <v>1306</v>
      </c>
    </row>
    <row r="436" spans="1:5" x14ac:dyDescent="0.3">
      <c r="A436" t="s">
        <v>243</v>
      </c>
      <c r="B436" t="s">
        <v>244</v>
      </c>
      <c r="C436">
        <v>0.75</v>
      </c>
      <c r="D436" t="s">
        <v>1305</v>
      </c>
      <c r="E436" t="s">
        <v>1306</v>
      </c>
    </row>
    <row r="437" spans="1:5" x14ac:dyDescent="0.3">
      <c r="A437" t="s">
        <v>1634</v>
      </c>
      <c r="B437" t="s">
        <v>1635</v>
      </c>
    </row>
    <row r="438" spans="1:5" x14ac:dyDescent="0.3">
      <c r="A438" t="s">
        <v>94</v>
      </c>
      <c r="B438" t="s">
        <v>95</v>
      </c>
      <c r="C438">
        <v>1.5</v>
      </c>
      <c r="D438" t="s">
        <v>1305</v>
      </c>
      <c r="E438" t="s">
        <v>1306</v>
      </c>
    </row>
    <row r="439" spans="1:5" x14ac:dyDescent="0.3">
      <c r="A439" t="s">
        <v>88</v>
      </c>
      <c r="B439" t="s">
        <v>89</v>
      </c>
      <c r="C439">
        <v>1.2</v>
      </c>
      <c r="D439" t="s">
        <v>1305</v>
      </c>
      <c r="E439" t="s">
        <v>1306</v>
      </c>
    </row>
    <row r="440" spans="1:5" x14ac:dyDescent="0.3">
      <c r="A440" t="s">
        <v>88</v>
      </c>
      <c r="B440" t="s">
        <v>89</v>
      </c>
      <c r="C440">
        <v>1.2</v>
      </c>
      <c r="D440" t="s">
        <v>1305</v>
      </c>
      <c r="E440" t="s">
        <v>1307</v>
      </c>
    </row>
    <row r="441" spans="1:5" x14ac:dyDescent="0.3">
      <c r="A441" t="s">
        <v>1636</v>
      </c>
      <c r="B441" t="s">
        <v>1637</v>
      </c>
    </row>
    <row r="442" spans="1:5" x14ac:dyDescent="0.3">
      <c r="A442" t="s">
        <v>1638</v>
      </c>
      <c r="B442" t="s">
        <v>1639</v>
      </c>
    </row>
    <row r="443" spans="1:5" x14ac:dyDescent="0.3">
      <c r="A443" t="s">
        <v>250</v>
      </c>
      <c r="B443" t="s">
        <v>251</v>
      </c>
      <c r="C443">
        <v>86</v>
      </c>
      <c r="D443" t="s">
        <v>1533</v>
      </c>
      <c r="E443" t="s">
        <v>1306</v>
      </c>
    </row>
    <row r="444" spans="1:5" x14ac:dyDescent="0.3">
      <c r="A444" t="s">
        <v>1640</v>
      </c>
      <c r="B444" t="s">
        <v>1641</v>
      </c>
      <c r="C444">
        <v>0.2</v>
      </c>
      <c r="D444" t="s">
        <v>1305</v>
      </c>
      <c r="E444" t="s">
        <v>1306</v>
      </c>
    </row>
    <row r="445" spans="1:5" x14ac:dyDescent="0.3">
      <c r="A445" t="s">
        <v>1642</v>
      </c>
      <c r="B445" t="s">
        <v>1643</v>
      </c>
    </row>
    <row r="446" spans="1:5" x14ac:dyDescent="0.3">
      <c r="A446" t="s">
        <v>1644</v>
      </c>
      <c r="B446" t="s">
        <v>1645</v>
      </c>
      <c r="C446">
        <v>0.2</v>
      </c>
      <c r="D446" t="s">
        <v>1305</v>
      </c>
      <c r="E446" t="s">
        <v>1306</v>
      </c>
    </row>
    <row r="447" spans="1:5" x14ac:dyDescent="0.3">
      <c r="A447" t="s">
        <v>1646</v>
      </c>
      <c r="B447" t="s">
        <v>1647</v>
      </c>
    </row>
    <row r="448" spans="1:5" x14ac:dyDescent="0.3">
      <c r="A448" t="s">
        <v>1648</v>
      </c>
      <c r="B448" t="s">
        <v>1649</v>
      </c>
    </row>
    <row r="449" spans="1:5" x14ac:dyDescent="0.3">
      <c r="A449" t="s">
        <v>1650</v>
      </c>
      <c r="B449" t="s">
        <v>1651</v>
      </c>
    </row>
    <row r="450" spans="1:5" x14ac:dyDescent="0.3">
      <c r="A450" t="s">
        <v>1652</v>
      </c>
      <c r="B450" t="s">
        <v>1653</v>
      </c>
    </row>
    <row r="451" spans="1:5" x14ac:dyDescent="0.3">
      <c r="A451" t="s">
        <v>1654</v>
      </c>
      <c r="B451" t="s">
        <v>1655</v>
      </c>
    </row>
    <row r="452" spans="1:5" x14ac:dyDescent="0.3">
      <c r="A452" t="s">
        <v>1656</v>
      </c>
      <c r="B452" t="s">
        <v>1657</v>
      </c>
    </row>
    <row r="453" spans="1:5" x14ac:dyDescent="0.3">
      <c r="A453" t="s">
        <v>1658</v>
      </c>
      <c r="B453" t="s">
        <v>1659</v>
      </c>
    </row>
    <row r="454" spans="1:5" x14ac:dyDescent="0.3">
      <c r="A454" t="s">
        <v>1660</v>
      </c>
      <c r="B454" t="s">
        <v>1661</v>
      </c>
    </row>
    <row r="455" spans="1:5" x14ac:dyDescent="0.3">
      <c r="A455" t="s">
        <v>1662</v>
      </c>
      <c r="B455" t="s">
        <v>1663</v>
      </c>
    </row>
    <row r="456" spans="1:5" x14ac:dyDescent="0.3">
      <c r="A456" t="s">
        <v>1664</v>
      </c>
      <c r="B456" t="s">
        <v>1665</v>
      </c>
    </row>
    <row r="457" spans="1:5" x14ac:dyDescent="0.3">
      <c r="A457" t="s">
        <v>1666</v>
      </c>
      <c r="B457" t="s">
        <v>1667</v>
      </c>
    </row>
    <row r="458" spans="1:5" x14ac:dyDescent="0.3">
      <c r="A458" t="s">
        <v>1668</v>
      </c>
      <c r="B458" t="s">
        <v>1669</v>
      </c>
    </row>
    <row r="459" spans="1:5" x14ac:dyDescent="0.3">
      <c r="A459" t="s">
        <v>1670</v>
      </c>
      <c r="B459" t="s">
        <v>1671</v>
      </c>
    </row>
    <row r="460" spans="1:5" x14ac:dyDescent="0.3">
      <c r="A460" t="s">
        <v>1672</v>
      </c>
      <c r="B460" t="s">
        <v>1673</v>
      </c>
    </row>
    <row r="461" spans="1:5" x14ac:dyDescent="0.3">
      <c r="A461" t="s">
        <v>14</v>
      </c>
      <c r="B461" t="s">
        <v>15</v>
      </c>
      <c r="C461">
        <v>4</v>
      </c>
      <c r="D461" t="s">
        <v>1305</v>
      </c>
      <c r="E461" t="s">
        <v>1306</v>
      </c>
    </row>
    <row r="462" spans="1:5" x14ac:dyDescent="0.3">
      <c r="A462" t="s">
        <v>14</v>
      </c>
      <c r="B462" t="s">
        <v>15</v>
      </c>
      <c r="C462">
        <v>4</v>
      </c>
      <c r="D462" t="s">
        <v>1305</v>
      </c>
      <c r="E462" t="s">
        <v>1307</v>
      </c>
    </row>
    <row r="463" spans="1:5" x14ac:dyDescent="0.3">
      <c r="A463" t="s">
        <v>1674</v>
      </c>
      <c r="B463" t="s">
        <v>1675</v>
      </c>
    </row>
    <row r="464" spans="1:5" x14ac:dyDescent="0.3">
      <c r="A464" t="s">
        <v>1676</v>
      </c>
      <c r="B464" t="s">
        <v>1677</v>
      </c>
      <c r="C464">
        <v>0.7</v>
      </c>
      <c r="D464" t="s">
        <v>1305</v>
      </c>
      <c r="E464" t="s">
        <v>1307</v>
      </c>
    </row>
    <row r="465" spans="1:5" x14ac:dyDescent="0.3">
      <c r="A465" t="s">
        <v>197</v>
      </c>
      <c r="B465" t="s">
        <v>198</v>
      </c>
      <c r="C465">
        <v>3</v>
      </c>
      <c r="D465" t="s">
        <v>1305</v>
      </c>
      <c r="E465" t="s">
        <v>1306</v>
      </c>
    </row>
    <row r="466" spans="1:5" x14ac:dyDescent="0.3">
      <c r="A466" t="s">
        <v>197</v>
      </c>
      <c r="B466" t="s">
        <v>198</v>
      </c>
      <c r="C466">
        <v>0.5</v>
      </c>
      <c r="D466" t="s">
        <v>1305</v>
      </c>
      <c r="E466" t="s">
        <v>1307</v>
      </c>
    </row>
    <row r="467" spans="1:5" x14ac:dyDescent="0.3">
      <c r="A467" t="s">
        <v>235</v>
      </c>
      <c r="B467" t="s">
        <v>236</v>
      </c>
      <c r="C467">
        <v>0.75</v>
      </c>
      <c r="D467" t="s">
        <v>1305</v>
      </c>
      <c r="E467" t="s">
        <v>1306</v>
      </c>
    </row>
    <row r="468" spans="1:5" x14ac:dyDescent="0.3">
      <c r="A468" t="s">
        <v>153</v>
      </c>
      <c r="B468" t="s">
        <v>154</v>
      </c>
      <c r="C468">
        <v>3</v>
      </c>
      <c r="D468" t="s">
        <v>1305</v>
      </c>
      <c r="E468" t="s">
        <v>1306</v>
      </c>
    </row>
    <row r="469" spans="1:5" x14ac:dyDescent="0.3">
      <c r="A469" t="s">
        <v>213</v>
      </c>
      <c r="B469" t="s">
        <v>214</v>
      </c>
      <c r="C469">
        <v>25</v>
      </c>
      <c r="D469" t="s">
        <v>1533</v>
      </c>
      <c r="E469" t="s">
        <v>1307</v>
      </c>
    </row>
    <row r="470" spans="1:5" x14ac:dyDescent="0.3">
      <c r="A470" t="s">
        <v>1678</v>
      </c>
      <c r="B470" t="s">
        <v>1679</v>
      </c>
    </row>
    <row r="471" spans="1:5" x14ac:dyDescent="0.3">
      <c r="A471" t="s">
        <v>181</v>
      </c>
      <c r="B471" t="s">
        <v>182</v>
      </c>
      <c r="C471">
        <v>0.9</v>
      </c>
      <c r="D471" t="s">
        <v>1305</v>
      </c>
      <c r="E471" t="s">
        <v>1306</v>
      </c>
    </row>
    <row r="472" spans="1:5" x14ac:dyDescent="0.3">
      <c r="A472" t="s">
        <v>1680</v>
      </c>
      <c r="B472" t="s">
        <v>1681</v>
      </c>
      <c r="C472">
        <v>0.125</v>
      </c>
      <c r="D472" t="s">
        <v>1305</v>
      </c>
      <c r="E472" t="s">
        <v>1306</v>
      </c>
    </row>
    <row r="473" spans="1:5" x14ac:dyDescent="0.3">
      <c r="A473" t="s">
        <v>217</v>
      </c>
      <c r="B473" t="s">
        <v>218</v>
      </c>
      <c r="C473" t="s">
        <v>1682</v>
      </c>
      <c r="D473" t="s">
        <v>1305</v>
      </c>
      <c r="E473" t="s">
        <v>1307</v>
      </c>
    </row>
    <row r="474" spans="1:5" x14ac:dyDescent="0.3">
      <c r="A474" t="s">
        <v>1683</v>
      </c>
      <c r="B474" t="s">
        <v>1684</v>
      </c>
    </row>
    <row r="475" spans="1:5" x14ac:dyDescent="0.3">
      <c r="A475" t="s">
        <v>248</v>
      </c>
      <c r="B475" t="s">
        <v>249</v>
      </c>
      <c r="C475">
        <v>1.6</v>
      </c>
      <c r="D475" t="s">
        <v>1305</v>
      </c>
      <c r="E475" t="s">
        <v>1306</v>
      </c>
    </row>
    <row r="476" spans="1:5" x14ac:dyDescent="0.3">
      <c r="A476" t="s">
        <v>1685</v>
      </c>
      <c r="B476" t="s">
        <v>1686</v>
      </c>
    </row>
    <row r="477" spans="1:5" x14ac:dyDescent="0.3">
      <c r="A477" t="s">
        <v>1687</v>
      </c>
      <c r="B477" t="s">
        <v>1688</v>
      </c>
      <c r="C477">
        <v>0.2</v>
      </c>
      <c r="D477" t="s">
        <v>1305</v>
      </c>
      <c r="E477" t="s">
        <v>1306</v>
      </c>
    </row>
    <row r="478" spans="1:5" x14ac:dyDescent="0.3">
      <c r="A478" t="s">
        <v>1689</v>
      </c>
      <c r="B478" t="s">
        <v>1690</v>
      </c>
    </row>
    <row r="479" spans="1:5" x14ac:dyDescent="0.3">
      <c r="A479" t="s">
        <v>1691</v>
      </c>
      <c r="B479" t="s">
        <v>1692</v>
      </c>
    </row>
    <row r="480" spans="1:5" x14ac:dyDescent="0.3">
      <c r="A480" t="s">
        <v>1693</v>
      </c>
      <c r="B480" t="s">
        <v>1694</v>
      </c>
      <c r="C480">
        <v>6.5</v>
      </c>
      <c r="D480" t="s">
        <v>1305</v>
      </c>
      <c r="E480" t="s">
        <v>1307</v>
      </c>
    </row>
    <row r="481" spans="1:6" x14ac:dyDescent="0.3">
      <c r="A481" t="s">
        <v>1695</v>
      </c>
      <c r="B481" t="s">
        <v>1696</v>
      </c>
    </row>
    <row r="482" spans="1:6" x14ac:dyDescent="0.3">
      <c r="A482" t="s">
        <v>1697</v>
      </c>
      <c r="B482" t="s">
        <v>1698</v>
      </c>
    </row>
    <row r="483" spans="1:6" x14ac:dyDescent="0.3">
      <c r="A483" t="s">
        <v>1699</v>
      </c>
      <c r="B483" t="s">
        <v>1700</v>
      </c>
      <c r="C483">
        <v>1.8</v>
      </c>
      <c r="D483" t="s">
        <v>1305</v>
      </c>
      <c r="E483" t="s">
        <v>1306</v>
      </c>
    </row>
    <row r="484" spans="1:6" x14ac:dyDescent="0.3">
      <c r="A484" t="s">
        <v>1701</v>
      </c>
      <c r="B484" t="s">
        <v>1702</v>
      </c>
      <c r="C484">
        <v>2.4</v>
      </c>
      <c r="D484" t="s">
        <v>1305</v>
      </c>
      <c r="E484" t="s">
        <v>1306</v>
      </c>
    </row>
    <row r="485" spans="1:6" x14ac:dyDescent="0.3">
      <c r="A485" t="s">
        <v>128</v>
      </c>
      <c r="B485" t="s">
        <v>129</v>
      </c>
      <c r="C485">
        <v>1.2</v>
      </c>
      <c r="D485" t="s">
        <v>1305</v>
      </c>
      <c r="E485" t="s">
        <v>1306</v>
      </c>
    </row>
    <row r="486" spans="1:6" x14ac:dyDescent="0.3">
      <c r="A486" t="s">
        <v>1703</v>
      </c>
      <c r="B486" t="s">
        <v>1704</v>
      </c>
      <c r="C486">
        <v>2.25</v>
      </c>
      <c r="D486" t="s">
        <v>1305</v>
      </c>
      <c r="E486" t="s">
        <v>1306</v>
      </c>
    </row>
    <row r="487" spans="1:6" x14ac:dyDescent="0.3">
      <c r="A487" t="s">
        <v>1705</v>
      </c>
      <c r="B487" t="s">
        <v>1706</v>
      </c>
      <c r="C487">
        <v>1.2</v>
      </c>
      <c r="D487" t="s">
        <v>1305</v>
      </c>
      <c r="E487" t="s">
        <v>1306</v>
      </c>
    </row>
    <row r="488" spans="1:6" x14ac:dyDescent="0.3">
      <c r="A488" t="s">
        <v>1707</v>
      </c>
      <c r="B488" t="s">
        <v>1708</v>
      </c>
      <c r="C488">
        <v>1.4</v>
      </c>
      <c r="D488" t="s">
        <v>1305</v>
      </c>
      <c r="E488" t="s">
        <v>1306</v>
      </c>
    </row>
    <row r="489" spans="1:6" x14ac:dyDescent="0.3">
      <c r="A489" t="s">
        <v>205</v>
      </c>
      <c r="B489" t="s">
        <v>206</v>
      </c>
      <c r="C489">
        <v>0.3</v>
      </c>
      <c r="D489" t="s">
        <v>1305</v>
      </c>
      <c r="E489" t="s">
        <v>1306</v>
      </c>
    </row>
    <row r="490" spans="1:6" x14ac:dyDescent="0.3">
      <c r="A490" t="s">
        <v>1709</v>
      </c>
      <c r="B490" t="s">
        <v>1710</v>
      </c>
      <c r="C490">
        <v>1</v>
      </c>
      <c r="D490" t="s">
        <v>1305</v>
      </c>
      <c r="E490" t="s">
        <v>1306</v>
      </c>
    </row>
    <row r="491" spans="1:6" x14ac:dyDescent="0.3">
      <c r="A491" t="s">
        <v>147</v>
      </c>
      <c r="B491" t="s">
        <v>148</v>
      </c>
      <c r="C491">
        <v>1.2</v>
      </c>
      <c r="D491" t="s">
        <v>1305</v>
      </c>
      <c r="E491" t="s">
        <v>1306</v>
      </c>
    </row>
    <row r="492" spans="1:6" x14ac:dyDescent="0.3">
      <c r="A492" t="s">
        <v>2097</v>
      </c>
      <c r="B492" t="s">
        <v>2098</v>
      </c>
      <c r="C492">
        <v>0.17499999999999999</v>
      </c>
      <c r="D492" t="s">
        <v>1305</v>
      </c>
      <c r="E492" t="s">
        <v>1306</v>
      </c>
    </row>
    <row r="493" spans="1:6" x14ac:dyDescent="0.3">
      <c r="A493" t="s">
        <v>262</v>
      </c>
      <c r="B493" t="s">
        <v>263</v>
      </c>
      <c r="C493">
        <v>0.6</v>
      </c>
      <c r="D493" t="s">
        <v>1305</v>
      </c>
      <c r="E493" t="s">
        <v>1306</v>
      </c>
      <c r="F493" t="s">
        <v>1711</v>
      </c>
    </row>
    <row r="494" spans="1:6" x14ac:dyDescent="0.3">
      <c r="A494" t="s">
        <v>1712</v>
      </c>
      <c r="B494" t="s">
        <v>1713</v>
      </c>
    </row>
    <row r="495" spans="1:6" x14ac:dyDescent="0.3">
      <c r="A495" t="s">
        <v>110</v>
      </c>
      <c r="B495" t="s">
        <v>111</v>
      </c>
      <c r="C495">
        <v>0.6</v>
      </c>
      <c r="D495" t="s">
        <v>1305</v>
      </c>
      <c r="E495" t="s">
        <v>1306</v>
      </c>
    </row>
    <row r="496" spans="1:6" x14ac:dyDescent="0.3">
      <c r="A496" t="s">
        <v>110</v>
      </c>
      <c r="B496" t="s">
        <v>111</v>
      </c>
      <c r="C496">
        <v>0.6</v>
      </c>
      <c r="D496" t="s">
        <v>1305</v>
      </c>
      <c r="E496" t="s">
        <v>1307</v>
      </c>
    </row>
    <row r="497" spans="1:5" x14ac:dyDescent="0.3">
      <c r="A497" t="s">
        <v>1714</v>
      </c>
      <c r="B497" t="s">
        <v>1715</v>
      </c>
      <c r="C497">
        <v>0.4</v>
      </c>
      <c r="D497" t="s">
        <v>1305</v>
      </c>
      <c r="E497" t="s">
        <v>1306</v>
      </c>
    </row>
    <row r="498" spans="1:5" x14ac:dyDescent="0.3">
      <c r="A498" t="s">
        <v>1716</v>
      </c>
      <c r="B498" t="s">
        <v>1717</v>
      </c>
      <c r="C498">
        <v>2.25</v>
      </c>
      <c r="D498" t="s">
        <v>1533</v>
      </c>
      <c r="E498" t="s">
        <v>1306</v>
      </c>
    </row>
    <row r="499" spans="1:5" x14ac:dyDescent="0.3">
      <c r="A499" t="s">
        <v>1718</v>
      </c>
      <c r="B499" t="s">
        <v>1719</v>
      </c>
      <c r="C499">
        <v>80</v>
      </c>
      <c r="D499" t="s">
        <v>1533</v>
      </c>
      <c r="E499" t="s">
        <v>1306</v>
      </c>
    </row>
    <row r="500" spans="1:5" x14ac:dyDescent="0.3">
      <c r="A500" t="s">
        <v>100</v>
      </c>
      <c r="B500" t="s">
        <v>101</v>
      </c>
      <c r="C500">
        <v>0.3</v>
      </c>
      <c r="D500" t="s">
        <v>1305</v>
      </c>
      <c r="E500" t="s">
        <v>1306</v>
      </c>
    </row>
    <row r="501" spans="1:5" x14ac:dyDescent="0.3">
      <c r="A501" t="s">
        <v>122</v>
      </c>
      <c r="B501" t="s">
        <v>123</v>
      </c>
      <c r="C501">
        <v>0.6</v>
      </c>
      <c r="D501" t="s">
        <v>1305</v>
      </c>
      <c r="E501" t="s">
        <v>1306</v>
      </c>
    </row>
    <row r="502" spans="1:5" x14ac:dyDescent="0.3">
      <c r="A502" t="s">
        <v>173</v>
      </c>
      <c r="B502" t="s">
        <v>174</v>
      </c>
      <c r="C502">
        <v>0.245</v>
      </c>
      <c r="D502" t="s">
        <v>1305</v>
      </c>
      <c r="E502" t="s">
        <v>1306</v>
      </c>
    </row>
    <row r="503" spans="1:5" x14ac:dyDescent="0.3">
      <c r="A503" t="s">
        <v>1720</v>
      </c>
      <c r="B503" t="s">
        <v>1721</v>
      </c>
      <c r="C503">
        <v>10</v>
      </c>
      <c r="D503" t="s">
        <v>1533</v>
      </c>
      <c r="E503" t="s">
        <v>1306</v>
      </c>
    </row>
    <row r="504" spans="1:5" x14ac:dyDescent="0.3">
      <c r="A504" t="s">
        <v>264</v>
      </c>
      <c r="B504" t="s">
        <v>265</v>
      </c>
      <c r="C504">
        <v>0.2</v>
      </c>
      <c r="D504" t="s">
        <v>1305</v>
      </c>
      <c r="E504" t="s">
        <v>1306</v>
      </c>
    </row>
    <row r="505" spans="1:5" x14ac:dyDescent="0.3">
      <c r="A505" t="s">
        <v>130</v>
      </c>
      <c r="B505" t="s">
        <v>131</v>
      </c>
      <c r="C505">
        <v>0.5</v>
      </c>
      <c r="D505" t="s">
        <v>1533</v>
      </c>
      <c r="E505" t="s">
        <v>1306</v>
      </c>
    </row>
    <row r="506" spans="1:5" x14ac:dyDescent="0.3">
      <c r="A506" t="s">
        <v>233</v>
      </c>
      <c r="B506" t="s">
        <v>234</v>
      </c>
      <c r="C506">
        <v>0.6</v>
      </c>
      <c r="D506" t="s">
        <v>1305</v>
      </c>
      <c r="E506" t="s">
        <v>1306</v>
      </c>
    </row>
    <row r="507" spans="1:5" x14ac:dyDescent="0.3">
      <c r="A507" t="s">
        <v>1722</v>
      </c>
      <c r="B507" t="s">
        <v>1723</v>
      </c>
      <c r="C507">
        <v>30</v>
      </c>
      <c r="D507" t="s">
        <v>1533</v>
      </c>
      <c r="E507" t="s">
        <v>1306</v>
      </c>
    </row>
    <row r="508" spans="1:5" x14ac:dyDescent="0.3">
      <c r="A508" t="s">
        <v>203</v>
      </c>
      <c r="B508" t="s">
        <v>204</v>
      </c>
      <c r="C508">
        <v>25</v>
      </c>
      <c r="D508" t="s">
        <v>1533</v>
      </c>
      <c r="E508" t="s">
        <v>1306</v>
      </c>
    </row>
    <row r="509" spans="1:5" x14ac:dyDescent="0.3">
      <c r="A509" t="s">
        <v>1724</v>
      </c>
      <c r="B509" t="s">
        <v>1725</v>
      </c>
    </row>
    <row r="510" spans="1:5" x14ac:dyDescent="0.3">
      <c r="A510" t="s">
        <v>86</v>
      </c>
      <c r="B510" t="s">
        <v>87</v>
      </c>
      <c r="C510">
        <v>0.4</v>
      </c>
      <c r="D510" t="s">
        <v>1305</v>
      </c>
      <c r="E510" t="s">
        <v>1306</v>
      </c>
    </row>
    <row r="511" spans="1:5" x14ac:dyDescent="0.3">
      <c r="A511" t="s">
        <v>1726</v>
      </c>
      <c r="B511" t="s">
        <v>1727</v>
      </c>
      <c r="C511">
        <v>1.2</v>
      </c>
      <c r="D511" t="s">
        <v>1305</v>
      </c>
      <c r="E511" t="s">
        <v>1306</v>
      </c>
    </row>
    <row r="512" spans="1:5" x14ac:dyDescent="0.3">
      <c r="A512" t="s">
        <v>106</v>
      </c>
      <c r="B512" t="s">
        <v>107</v>
      </c>
      <c r="C512">
        <v>0.6</v>
      </c>
      <c r="D512" t="s">
        <v>1305</v>
      </c>
      <c r="E512" t="s">
        <v>1306</v>
      </c>
    </row>
    <row r="513" spans="1:5" x14ac:dyDescent="0.3">
      <c r="A513" t="s">
        <v>1728</v>
      </c>
      <c r="B513" t="s">
        <v>1729</v>
      </c>
      <c r="C513">
        <v>0.4</v>
      </c>
      <c r="D513" t="s">
        <v>1305</v>
      </c>
      <c r="E513" t="s">
        <v>1306</v>
      </c>
    </row>
    <row r="514" spans="1:5" x14ac:dyDescent="0.3">
      <c r="A514" t="s">
        <v>207</v>
      </c>
      <c r="B514" t="s">
        <v>208</v>
      </c>
      <c r="C514">
        <v>25</v>
      </c>
      <c r="D514" t="s">
        <v>1533</v>
      </c>
      <c r="E514" t="s">
        <v>1306</v>
      </c>
    </row>
    <row r="515" spans="1:5" x14ac:dyDescent="0.3">
      <c r="A515" t="s">
        <v>207</v>
      </c>
      <c r="B515" t="s">
        <v>208</v>
      </c>
      <c r="C515">
        <v>15</v>
      </c>
      <c r="D515" t="s">
        <v>1533</v>
      </c>
      <c r="E515" t="s">
        <v>1307</v>
      </c>
    </row>
    <row r="516" spans="1:5" x14ac:dyDescent="0.3">
      <c r="A516" t="s">
        <v>1730</v>
      </c>
      <c r="B516" t="s">
        <v>1731</v>
      </c>
      <c r="C516">
        <v>0.1</v>
      </c>
      <c r="D516" t="s">
        <v>1305</v>
      </c>
      <c r="E516" t="s">
        <v>1306</v>
      </c>
    </row>
    <row r="517" spans="1:5" x14ac:dyDescent="0.3">
      <c r="A517" t="s">
        <v>1732</v>
      </c>
      <c r="B517" t="s">
        <v>1733</v>
      </c>
    </row>
    <row r="518" spans="1:5" x14ac:dyDescent="0.3">
      <c r="A518" t="s">
        <v>1734</v>
      </c>
      <c r="B518" t="s">
        <v>1735</v>
      </c>
      <c r="C518">
        <v>20</v>
      </c>
      <c r="D518" t="s">
        <v>1533</v>
      </c>
      <c r="E518" t="s">
        <v>1503</v>
      </c>
    </row>
    <row r="519" spans="1:5" x14ac:dyDescent="0.3">
      <c r="A519" t="s">
        <v>1734</v>
      </c>
      <c r="B519" t="s">
        <v>1735</v>
      </c>
      <c r="C519">
        <v>1.2</v>
      </c>
      <c r="D519" t="s">
        <v>1305</v>
      </c>
      <c r="E519" t="s">
        <v>1307</v>
      </c>
    </row>
    <row r="520" spans="1:5" x14ac:dyDescent="0.3">
      <c r="A520" t="s">
        <v>8</v>
      </c>
      <c r="B520" t="s">
        <v>9</v>
      </c>
      <c r="C520">
        <v>0.15</v>
      </c>
      <c r="D520" t="s">
        <v>1305</v>
      </c>
      <c r="E520" t="s">
        <v>1306</v>
      </c>
    </row>
    <row r="521" spans="1:5" x14ac:dyDescent="0.3">
      <c r="A521" t="s">
        <v>1736</v>
      </c>
      <c r="B521" t="s">
        <v>1737</v>
      </c>
      <c r="C521">
        <v>0.6</v>
      </c>
      <c r="D521" t="s">
        <v>1305</v>
      </c>
      <c r="E521" t="s">
        <v>1306</v>
      </c>
    </row>
    <row r="522" spans="1:5" x14ac:dyDescent="0.3">
      <c r="A522" t="s">
        <v>1738</v>
      </c>
      <c r="B522" t="s">
        <v>1739</v>
      </c>
      <c r="C522">
        <v>40</v>
      </c>
      <c r="D522" t="s">
        <v>1533</v>
      </c>
      <c r="E522" t="s">
        <v>1503</v>
      </c>
    </row>
    <row r="523" spans="1:5" x14ac:dyDescent="0.3">
      <c r="A523" t="s">
        <v>1738</v>
      </c>
      <c r="B523" t="s">
        <v>1739</v>
      </c>
      <c r="C523">
        <v>0.16</v>
      </c>
      <c r="D523" t="s">
        <v>1533</v>
      </c>
      <c r="E523" t="s">
        <v>1414</v>
      </c>
    </row>
    <row r="524" spans="1:5" x14ac:dyDescent="0.3">
      <c r="A524" t="s">
        <v>1740</v>
      </c>
      <c r="B524" t="s">
        <v>1741</v>
      </c>
    </row>
    <row r="525" spans="1:5" x14ac:dyDescent="0.3">
      <c r="A525" t="s">
        <v>209</v>
      </c>
      <c r="B525" t="s">
        <v>210</v>
      </c>
      <c r="C525">
        <v>0.8</v>
      </c>
      <c r="D525" t="s">
        <v>1305</v>
      </c>
      <c r="E525" t="s">
        <v>1306</v>
      </c>
    </row>
    <row r="526" spans="1:5" x14ac:dyDescent="0.3">
      <c r="A526" t="s">
        <v>1742</v>
      </c>
      <c r="B526" t="s">
        <v>1743</v>
      </c>
    </row>
    <row r="527" spans="1:5" x14ac:dyDescent="0.3">
      <c r="A527" t="s">
        <v>211</v>
      </c>
      <c r="B527" t="s">
        <v>212</v>
      </c>
      <c r="C527">
        <v>50</v>
      </c>
      <c r="D527" t="s">
        <v>1533</v>
      </c>
      <c r="E527" t="s">
        <v>1306</v>
      </c>
    </row>
    <row r="528" spans="1:5" x14ac:dyDescent="0.3">
      <c r="A528" t="s">
        <v>1744</v>
      </c>
      <c r="B528" t="s">
        <v>1745</v>
      </c>
      <c r="C528">
        <v>10</v>
      </c>
      <c r="D528" t="s">
        <v>1533</v>
      </c>
      <c r="E528" t="s">
        <v>1306</v>
      </c>
    </row>
    <row r="529" spans="1:5" x14ac:dyDescent="0.3">
      <c r="A529" t="s">
        <v>1744</v>
      </c>
      <c r="B529" t="s">
        <v>1745</v>
      </c>
      <c r="C529">
        <v>30</v>
      </c>
      <c r="D529" t="s">
        <v>1533</v>
      </c>
      <c r="E529" t="s">
        <v>1307</v>
      </c>
    </row>
    <row r="530" spans="1:5" x14ac:dyDescent="0.3">
      <c r="A530" t="s">
        <v>1746</v>
      </c>
      <c r="B530" t="s">
        <v>1747</v>
      </c>
    </row>
    <row r="531" spans="1:5" x14ac:dyDescent="0.3">
      <c r="A531" t="s">
        <v>139</v>
      </c>
      <c r="B531" t="s">
        <v>140</v>
      </c>
      <c r="C531">
        <v>6</v>
      </c>
      <c r="D531" t="s">
        <v>1305</v>
      </c>
      <c r="E531" t="s">
        <v>1414</v>
      </c>
    </row>
    <row r="532" spans="1:5" x14ac:dyDescent="0.3">
      <c r="A532" t="s">
        <v>139</v>
      </c>
      <c r="B532" t="s">
        <v>140</v>
      </c>
      <c r="C532">
        <v>1</v>
      </c>
      <c r="D532" t="s">
        <v>1305</v>
      </c>
      <c r="E532" t="s">
        <v>1306</v>
      </c>
    </row>
    <row r="533" spans="1:5" x14ac:dyDescent="0.3">
      <c r="A533" t="s">
        <v>1748</v>
      </c>
      <c r="B533" t="s">
        <v>1749</v>
      </c>
      <c r="C533">
        <v>2.25</v>
      </c>
      <c r="D533" t="s">
        <v>1305</v>
      </c>
      <c r="E533" t="s">
        <v>1306</v>
      </c>
    </row>
    <row r="534" spans="1:5" x14ac:dyDescent="0.3">
      <c r="A534" t="s">
        <v>1750</v>
      </c>
      <c r="B534" t="s">
        <v>1751</v>
      </c>
      <c r="C534">
        <v>2.4</v>
      </c>
      <c r="D534" t="s">
        <v>1305</v>
      </c>
      <c r="E534" t="s">
        <v>1306</v>
      </c>
    </row>
    <row r="535" spans="1:5" x14ac:dyDescent="0.3">
      <c r="A535" t="s">
        <v>1752</v>
      </c>
      <c r="B535" t="s">
        <v>1753</v>
      </c>
    </row>
    <row r="536" spans="1:5" x14ac:dyDescent="0.3">
      <c r="A536" t="s">
        <v>1754</v>
      </c>
      <c r="B536" t="s">
        <v>1755</v>
      </c>
      <c r="C536">
        <v>0.15</v>
      </c>
      <c r="D536" t="s">
        <v>1305</v>
      </c>
      <c r="E536" t="s">
        <v>1306</v>
      </c>
    </row>
    <row r="537" spans="1:5" x14ac:dyDescent="0.3">
      <c r="A537" t="s">
        <v>1756</v>
      </c>
      <c r="B537" t="s">
        <v>1757</v>
      </c>
      <c r="C537">
        <v>0.2</v>
      </c>
      <c r="D537" t="s">
        <v>1305</v>
      </c>
      <c r="E537" t="s">
        <v>1306</v>
      </c>
    </row>
    <row r="538" spans="1:5" x14ac:dyDescent="0.3">
      <c r="A538" t="s">
        <v>1758</v>
      </c>
      <c r="B538" t="s">
        <v>1759</v>
      </c>
      <c r="C538">
        <v>60</v>
      </c>
      <c r="D538" t="s">
        <v>1533</v>
      </c>
      <c r="E538" t="s">
        <v>1306</v>
      </c>
    </row>
    <row r="539" spans="1:5" x14ac:dyDescent="0.3">
      <c r="A539" t="s">
        <v>237</v>
      </c>
      <c r="B539" t="s">
        <v>238</v>
      </c>
      <c r="C539">
        <v>0.4</v>
      </c>
      <c r="D539" t="s">
        <v>1305</v>
      </c>
      <c r="E539" t="s">
        <v>1306</v>
      </c>
    </row>
    <row r="540" spans="1:5" x14ac:dyDescent="0.3">
      <c r="A540" t="s">
        <v>1760</v>
      </c>
      <c r="B540" t="s">
        <v>1761</v>
      </c>
      <c r="C540">
        <v>0.5</v>
      </c>
      <c r="D540" t="s">
        <v>1305</v>
      </c>
      <c r="E540" t="s">
        <v>1306</v>
      </c>
    </row>
    <row r="541" spans="1:5" x14ac:dyDescent="0.3">
      <c r="A541" t="s">
        <v>1762</v>
      </c>
      <c r="B541" t="s">
        <v>1763</v>
      </c>
      <c r="C541">
        <v>50</v>
      </c>
      <c r="D541" t="s">
        <v>1533</v>
      </c>
      <c r="E541" t="s">
        <v>1306</v>
      </c>
    </row>
    <row r="542" spans="1:5" x14ac:dyDescent="0.3">
      <c r="A542" t="s">
        <v>1764</v>
      </c>
      <c r="B542" t="s">
        <v>1765</v>
      </c>
      <c r="C542">
        <v>0.1</v>
      </c>
      <c r="D542" t="s">
        <v>1305</v>
      </c>
      <c r="E542" t="s">
        <v>1306</v>
      </c>
    </row>
    <row r="543" spans="1:5" x14ac:dyDescent="0.3">
      <c r="A543" t="s">
        <v>1766</v>
      </c>
      <c r="B543" t="s">
        <v>1767</v>
      </c>
    </row>
    <row r="544" spans="1:5" x14ac:dyDescent="0.3">
      <c r="A544" t="s">
        <v>2099</v>
      </c>
      <c r="B544" t="s">
        <v>2100</v>
      </c>
      <c r="C544">
        <v>0.2</v>
      </c>
      <c r="D544" t="s">
        <v>1305</v>
      </c>
      <c r="E544" t="s">
        <v>1306</v>
      </c>
    </row>
    <row r="545" spans="1:2" x14ac:dyDescent="0.3">
      <c r="A545" t="s">
        <v>1768</v>
      </c>
      <c r="B545" t="s">
        <v>1769</v>
      </c>
    </row>
    <row r="546" spans="1:2" x14ac:dyDescent="0.3">
      <c r="A546" t="s">
        <v>1770</v>
      </c>
      <c r="B546" t="s">
        <v>1771</v>
      </c>
    </row>
    <row r="547" spans="1:2" x14ac:dyDescent="0.3">
      <c r="A547" t="s">
        <v>1772</v>
      </c>
      <c r="B547" t="s">
        <v>1773</v>
      </c>
    </row>
    <row r="548" spans="1:2" x14ac:dyDescent="0.3">
      <c r="A548" t="s">
        <v>1774</v>
      </c>
      <c r="B548" t="s">
        <v>1775</v>
      </c>
    </row>
    <row r="549" spans="1:2" x14ac:dyDescent="0.3">
      <c r="A549" t="s">
        <v>286</v>
      </c>
      <c r="B549" t="s">
        <v>287</v>
      </c>
    </row>
    <row r="550" spans="1:2" x14ac:dyDescent="0.3">
      <c r="A550" t="s">
        <v>1776</v>
      </c>
      <c r="B550" t="s">
        <v>1777</v>
      </c>
    </row>
    <row r="551" spans="1:2" x14ac:dyDescent="0.3">
      <c r="A551" t="s">
        <v>1778</v>
      </c>
      <c r="B551" t="s">
        <v>1779</v>
      </c>
    </row>
    <row r="552" spans="1:2" x14ac:dyDescent="0.3">
      <c r="A552" t="s">
        <v>1780</v>
      </c>
      <c r="B552" t="s">
        <v>1781</v>
      </c>
    </row>
    <row r="553" spans="1:2" x14ac:dyDescent="0.3">
      <c r="A553" t="s">
        <v>1782</v>
      </c>
      <c r="B553" t="s">
        <v>1783</v>
      </c>
    </row>
    <row r="554" spans="1:2" x14ac:dyDescent="0.3">
      <c r="A554" t="s">
        <v>268</v>
      </c>
      <c r="B554" t="s">
        <v>269</v>
      </c>
    </row>
    <row r="555" spans="1:2" x14ac:dyDescent="0.3">
      <c r="A555" t="s">
        <v>274</v>
      </c>
      <c r="B555" t="s">
        <v>275</v>
      </c>
    </row>
    <row r="556" spans="1:2" x14ac:dyDescent="0.3">
      <c r="A556" t="s">
        <v>272</v>
      </c>
      <c r="B556" t="s">
        <v>273</v>
      </c>
    </row>
    <row r="557" spans="1:2" x14ac:dyDescent="0.3">
      <c r="A557" t="s">
        <v>1784</v>
      </c>
      <c r="B557" t="s">
        <v>1785</v>
      </c>
    </row>
    <row r="558" spans="1:2" x14ac:dyDescent="0.3">
      <c r="A558" t="s">
        <v>288</v>
      </c>
      <c r="B558" t="s">
        <v>289</v>
      </c>
    </row>
    <row r="559" spans="1:2" x14ac:dyDescent="0.3">
      <c r="A559" t="s">
        <v>276</v>
      </c>
      <c r="B559" t="s">
        <v>277</v>
      </c>
    </row>
    <row r="560" spans="1:2" x14ac:dyDescent="0.3">
      <c r="A560" t="s">
        <v>1786</v>
      </c>
      <c r="B560" t="s">
        <v>1787</v>
      </c>
    </row>
    <row r="561" spans="1:6" x14ac:dyDescent="0.3">
      <c r="A561" t="s">
        <v>1788</v>
      </c>
      <c r="B561" t="s">
        <v>1789</v>
      </c>
    </row>
    <row r="562" spans="1:6" x14ac:dyDescent="0.3">
      <c r="A562" t="s">
        <v>1790</v>
      </c>
      <c r="B562" t="s">
        <v>1791</v>
      </c>
    </row>
    <row r="563" spans="1:6" x14ac:dyDescent="0.3">
      <c r="A563" t="s">
        <v>191</v>
      </c>
      <c r="B563" t="s">
        <v>192</v>
      </c>
      <c r="C563">
        <v>0.8</v>
      </c>
      <c r="D563" t="s">
        <v>1305</v>
      </c>
      <c r="E563" t="s">
        <v>1306</v>
      </c>
      <c r="F563" t="s">
        <v>1792</v>
      </c>
    </row>
    <row r="564" spans="1:6" x14ac:dyDescent="0.3">
      <c r="A564" t="s">
        <v>292</v>
      </c>
      <c r="B564" t="s">
        <v>293</v>
      </c>
    </row>
    <row r="565" spans="1:6" x14ac:dyDescent="0.3">
      <c r="A565" t="s">
        <v>1793</v>
      </c>
      <c r="B565" t="s">
        <v>1794</v>
      </c>
    </row>
    <row r="566" spans="1:6" x14ac:dyDescent="0.3">
      <c r="A566" t="s">
        <v>278</v>
      </c>
      <c r="B566" t="s">
        <v>279</v>
      </c>
    </row>
    <row r="567" spans="1:6" x14ac:dyDescent="0.3">
      <c r="A567" t="s">
        <v>294</v>
      </c>
      <c r="B567" t="s">
        <v>295</v>
      </c>
    </row>
    <row r="568" spans="1:6" x14ac:dyDescent="0.3">
      <c r="A568" t="s">
        <v>1795</v>
      </c>
      <c r="B568" t="s">
        <v>1796</v>
      </c>
    </row>
    <row r="569" spans="1:6" x14ac:dyDescent="0.3">
      <c r="A569" t="s">
        <v>1797</v>
      </c>
      <c r="B569" t="s">
        <v>1798</v>
      </c>
    </row>
    <row r="570" spans="1:6" x14ac:dyDescent="0.3">
      <c r="A570" t="s">
        <v>280</v>
      </c>
      <c r="B570" t="s">
        <v>281</v>
      </c>
    </row>
    <row r="571" spans="1:6" x14ac:dyDescent="0.3">
      <c r="A571" t="s">
        <v>1799</v>
      </c>
      <c r="B571" t="s">
        <v>1800</v>
      </c>
    </row>
    <row r="572" spans="1:6" x14ac:dyDescent="0.3">
      <c r="A572" t="s">
        <v>1801</v>
      </c>
      <c r="B572" t="s">
        <v>1802</v>
      </c>
    </row>
    <row r="573" spans="1:6" x14ac:dyDescent="0.3">
      <c r="A573" t="s">
        <v>282</v>
      </c>
      <c r="B573" t="s">
        <v>283</v>
      </c>
    </row>
    <row r="574" spans="1:6" x14ac:dyDescent="0.3">
      <c r="A574" t="s">
        <v>1803</v>
      </c>
      <c r="B574" t="s">
        <v>1804</v>
      </c>
    </row>
    <row r="575" spans="1:6" x14ac:dyDescent="0.3">
      <c r="A575" t="s">
        <v>1805</v>
      </c>
      <c r="B575" t="s">
        <v>1806</v>
      </c>
    </row>
    <row r="576" spans="1:6" x14ac:dyDescent="0.3">
      <c r="A576" t="s">
        <v>1807</v>
      </c>
      <c r="B576" t="s">
        <v>1808</v>
      </c>
      <c r="C576">
        <v>0.3</v>
      </c>
      <c r="D576" t="s">
        <v>1305</v>
      </c>
      <c r="E576" t="s">
        <v>1306</v>
      </c>
      <c r="F576" t="s">
        <v>1809</v>
      </c>
    </row>
    <row r="577" spans="1:5" x14ac:dyDescent="0.3">
      <c r="A577" t="s">
        <v>1810</v>
      </c>
      <c r="B577" t="s">
        <v>1811</v>
      </c>
    </row>
    <row r="578" spans="1:5" x14ac:dyDescent="0.3">
      <c r="A578" t="s">
        <v>284</v>
      </c>
      <c r="B578" t="s">
        <v>285</v>
      </c>
    </row>
    <row r="579" spans="1:5" x14ac:dyDescent="0.3">
      <c r="A579" t="s">
        <v>1812</v>
      </c>
      <c r="B579" t="s">
        <v>1813</v>
      </c>
    </row>
    <row r="580" spans="1:5" x14ac:dyDescent="0.3">
      <c r="A580" t="s">
        <v>1814</v>
      </c>
      <c r="B580" t="s">
        <v>1815</v>
      </c>
    </row>
    <row r="581" spans="1:5" x14ac:dyDescent="0.3">
      <c r="A581" t="s">
        <v>2101</v>
      </c>
      <c r="B581" t="s">
        <v>2102</v>
      </c>
    </row>
    <row r="582" spans="1:5" x14ac:dyDescent="0.3">
      <c r="A582" t="s">
        <v>1816</v>
      </c>
      <c r="B582" t="s">
        <v>1817</v>
      </c>
    </row>
    <row r="583" spans="1:5" x14ac:dyDescent="0.3">
      <c r="A583" t="s">
        <v>1818</v>
      </c>
      <c r="B583" t="s">
        <v>1819</v>
      </c>
      <c r="C583">
        <v>0.3</v>
      </c>
      <c r="D583" t="s">
        <v>1305</v>
      </c>
      <c r="E583" t="s">
        <v>1306</v>
      </c>
    </row>
    <row r="584" spans="1:5" x14ac:dyDescent="0.3">
      <c r="A584" t="s">
        <v>1820</v>
      </c>
      <c r="B584" t="s">
        <v>1821</v>
      </c>
    </row>
    <row r="585" spans="1:5" x14ac:dyDescent="0.3">
      <c r="A585" t="s">
        <v>1822</v>
      </c>
      <c r="B585" t="s">
        <v>1823</v>
      </c>
      <c r="C585">
        <v>3</v>
      </c>
      <c r="D585" t="s">
        <v>1305</v>
      </c>
      <c r="E585" t="s">
        <v>1306</v>
      </c>
    </row>
    <row r="586" spans="1:5" x14ac:dyDescent="0.3">
      <c r="A586" t="s">
        <v>1824</v>
      </c>
      <c r="B586" t="s">
        <v>1825</v>
      </c>
    </row>
    <row r="587" spans="1:5" x14ac:dyDescent="0.3">
      <c r="A587" t="s">
        <v>1826</v>
      </c>
      <c r="B587" t="s">
        <v>1827</v>
      </c>
      <c r="C587">
        <v>0.18</v>
      </c>
      <c r="D587" t="s">
        <v>1305</v>
      </c>
      <c r="E587" t="s">
        <v>1307</v>
      </c>
    </row>
    <row r="588" spans="1:5" x14ac:dyDescent="0.3">
      <c r="A588" t="s">
        <v>1828</v>
      </c>
      <c r="B588" t="s">
        <v>1829</v>
      </c>
      <c r="C588">
        <v>0.6</v>
      </c>
      <c r="D588" t="s">
        <v>1305</v>
      </c>
      <c r="E588" t="s">
        <v>1306</v>
      </c>
    </row>
    <row r="589" spans="1:5" x14ac:dyDescent="0.3">
      <c r="A589" t="s">
        <v>1830</v>
      </c>
      <c r="B589" t="s">
        <v>1831</v>
      </c>
      <c r="C589">
        <v>0.8</v>
      </c>
      <c r="D589" t="s">
        <v>1305</v>
      </c>
      <c r="E589" t="s">
        <v>1306</v>
      </c>
    </row>
    <row r="590" spans="1:5" x14ac:dyDescent="0.3">
      <c r="A590" t="s">
        <v>1832</v>
      </c>
      <c r="B590" t="s">
        <v>1833</v>
      </c>
      <c r="C590">
        <v>0.8</v>
      </c>
      <c r="D590" t="s">
        <v>1305</v>
      </c>
      <c r="E590" t="s">
        <v>1306</v>
      </c>
    </row>
    <row r="591" spans="1:5" x14ac:dyDescent="0.3">
      <c r="A591" t="s">
        <v>1834</v>
      </c>
      <c r="B591" t="s">
        <v>1835</v>
      </c>
      <c r="C591">
        <v>1.5</v>
      </c>
      <c r="D591" t="s">
        <v>1305</v>
      </c>
      <c r="E591" t="s">
        <v>1306</v>
      </c>
    </row>
    <row r="592" spans="1:5" x14ac:dyDescent="0.3">
      <c r="A592" t="s">
        <v>252</v>
      </c>
      <c r="B592" t="s">
        <v>253</v>
      </c>
      <c r="C592">
        <v>0.48</v>
      </c>
      <c r="D592" t="s">
        <v>1305</v>
      </c>
      <c r="E592" t="s">
        <v>1306</v>
      </c>
    </row>
    <row r="593" spans="1:5" x14ac:dyDescent="0.3">
      <c r="A593" t="s">
        <v>252</v>
      </c>
      <c r="B593" t="s">
        <v>253</v>
      </c>
      <c r="C593">
        <v>0.48</v>
      </c>
      <c r="D593" t="s">
        <v>1305</v>
      </c>
      <c r="E593" t="s">
        <v>1307</v>
      </c>
    </row>
    <row r="594" spans="1:5" x14ac:dyDescent="0.3">
      <c r="A594" t="s">
        <v>1836</v>
      </c>
      <c r="B594" t="s">
        <v>1837</v>
      </c>
      <c r="C594">
        <v>0.125</v>
      </c>
      <c r="D594" t="s">
        <v>1305</v>
      </c>
      <c r="E594" t="s">
        <v>1306</v>
      </c>
    </row>
    <row r="595" spans="1:5" x14ac:dyDescent="0.3">
      <c r="A595" t="s">
        <v>1838</v>
      </c>
      <c r="B595" t="s">
        <v>1839</v>
      </c>
      <c r="C595">
        <v>90</v>
      </c>
      <c r="D595" t="s">
        <v>1533</v>
      </c>
      <c r="E595" t="s">
        <v>1306</v>
      </c>
    </row>
    <row r="596" spans="1:5" x14ac:dyDescent="0.3">
      <c r="A596" t="s">
        <v>1840</v>
      </c>
      <c r="B596" t="s">
        <v>1841</v>
      </c>
    </row>
    <row r="597" spans="1:5" x14ac:dyDescent="0.3">
      <c r="A597" t="s">
        <v>1842</v>
      </c>
      <c r="B597" t="s">
        <v>1843</v>
      </c>
      <c r="C597">
        <v>1.2</v>
      </c>
      <c r="D597" t="s">
        <v>1305</v>
      </c>
      <c r="E597" t="s">
        <v>1306</v>
      </c>
    </row>
    <row r="598" spans="1:5" x14ac:dyDescent="0.3">
      <c r="A598" t="s">
        <v>258</v>
      </c>
      <c r="B598" t="s">
        <v>259</v>
      </c>
      <c r="C598">
        <v>40</v>
      </c>
      <c r="D598" t="s">
        <v>1533</v>
      </c>
      <c r="E598" t="s">
        <v>1306</v>
      </c>
    </row>
    <row r="599" spans="1:5" x14ac:dyDescent="0.3">
      <c r="A599" t="s">
        <v>1844</v>
      </c>
      <c r="B599" t="s">
        <v>1845</v>
      </c>
      <c r="C599">
        <v>0.4</v>
      </c>
      <c r="D599" t="s">
        <v>1305</v>
      </c>
      <c r="E599" t="s">
        <v>1306</v>
      </c>
    </row>
    <row r="600" spans="1:5" x14ac:dyDescent="0.3">
      <c r="A600" t="s">
        <v>227</v>
      </c>
      <c r="B600" t="s">
        <v>228</v>
      </c>
      <c r="C600">
        <v>1.6</v>
      </c>
      <c r="D600" t="s">
        <v>1305</v>
      </c>
      <c r="E600" t="s">
        <v>1306</v>
      </c>
    </row>
    <row r="601" spans="1:5" x14ac:dyDescent="0.3">
      <c r="A601" t="s">
        <v>1846</v>
      </c>
      <c r="B601" t="s">
        <v>1847</v>
      </c>
      <c r="C601">
        <v>2</v>
      </c>
      <c r="D601" t="s">
        <v>1533</v>
      </c>
      <c r="E601" t="s">
        <v>1307</v>
      </c>
    </row>
    <row r="602" spans="1:5" x14ac:dyDescent="0.3">
      <c r="A602" t="s">
        <v>1848</v>
      </c>
      <c r="B602" t="s">
        <v>1849</v>
      </c>
      <c r="C602">
        <v>1.2</v>
      </c>
      <c r="D602" t="s">
        <v>1305</v>
      </c>
      <c r="E602" t="s">
        <v>1306</v>
      </c>
    </row>
    <row r="603" spans="1:5" x14ac:dyDescent="0.3">
      <c r="A603" t="s">
        <v>1850</v>
      </c>
      <c r="B603" t="s">
        <v>1851</v>
      </c>
      <c r="C603">
        <v>0.19</v>
      </c>
      <c r="D603" t="s">
        <v>1305</v>
      </c>
      <c r="E603" t="s">
        <v>1306</v>
      </c>
    </row>
    <row r="604" spans="1:5" x14ac:dyDescent="0.3">
      <c r="A604" t="s">
        <v>1850</v>
      </c>
      <c r="B604" t="s">
        <v>1851</v>
      </c>
      <c r="C604">
        <v>5.0999999999999996</v>
      </c>
      <c r="D604" t="s">
        <v>1533</v>
      </c>
      <c r="E604" t="s">
        <v>1307</v>
      </c>
    </row>
    <row r="605" spans="1:5" x14ac:dyDescent="0.3">
      <c r="A605" t="s">
        <v>1852</v>
      </c>
      <c r="B605" t="s">
        <v>431</v>
      </c>
    </row>
    <row r="606" spans="1:5" x14ac:dyDescent="0.3">
      <c r="A606" t="s">
        <v>1853</v>
      </c>
      <c r="B606" t="s">
        <v>1854</v>
      </c>
    </row>
    <row r="607" spans="1:5" x14ac:dyDescent="0.3">
      <c r="A607" t="s">
        <v>1855</v>
      </c>
      <c r="B607" t="s">
        <v>435</v>
      </c>
    </row>
    <row r="608" spans="1:5" x14ac:dyDescent="0.3">
      <c r="A608" t="s">
        <v>1856</v>
      </c>
      <c r="B608" t="s">
        <v>437</v>
      </c>
    </row>
    <row r="609" spans="1:6" x14ac:dyDescent="0.3">
      <c r="A609" t="s">
        <v>246</v>
      </c>
      <c r="B609" t="s">
        <v>247</v>
      </c>
      <c r="C609">
        <v>5</v>
      </c>
      <c r="D609" t="s">
        <v>1305</v>
      </c>
      <c r="E609" t="s">
        <v>1306</v>
      </c>
    </row>
    <row r="610" spans="1:6" x14ac:dyDescent="0.3">
      <c r="A610" t="s">
        <v>98</v>
      </c>
      <c r="B610" t="s">
        <v>99</v>
      </c>
      <c r="C610">
        <v>1.5</v>
      </c>
      <c r="D610" t="s">
        <v>1568</v>
      </c>
      <c r="E610" t="s">
        <v>1306</v>
      </c>
    </row>
    <row r="611" spans="1:6" x14ac:dyDescent="0.3">
      <c r="A611" t="s">
        <v>1857</v>
      </c>
      <c r="B611" t="s">
        <v>440</v>
      </c>
      <c r="C611">
        <v>0.3</v>
      </c>
      <c r="D611" t="s">
        <v>1305</v>
      </c>
      <c r="E611" t="s">
        <v>1306</v>
      </c>
    </row>
    <row r="612" spans="1:6" x14ac:dyDescent="0.3">
      <c r="A612" t="s">
        <v>1858</v>
      </c>
      <c r="B612" t="s">
        <v>232</v>
      </c>
    </row>
    <row r="613" spans="1:6" x14ac:dyDescent="0.3">
      <c r="A613" t="s">
        <v>1859</v>
      </c>
      <c r="B613" t="s">
        <v>443</v>
      </c>
      <c r="C613">
        <v>3</v>
      </c>
      <c r="D613" t="s">
        <v>1568</v>
      </c>
      <c r="E613" t="s">
        <v>1306</v>
      </c>
    </row>
    <row r="614" spans="1:6" x14ac:dyDescent="0.3">
      <c r="A614" t="s">
        <v>1860</v>
      </c>
      <c r="B614" t="s">
        <v>445</v>
      </c>
      <c r="C614">
        <v>3</v>
      </c>
      <c r="D614" t="s">
        <v>1305</v>
      </c>
      <c r="E614" t="s">
        <v>1306</v>
      </c>
    </row>
    <row r="615" spans="1:6" x14ac:dyDescent="0.3">
      <c r="A615" t="s">
        <v>1861</v>
      </c>
      <c r="B615" t="s">
        <v>19</v>
      </c>
      <c r="C615">
        <v>0.4</v>
      </c>
      <c r="D615" t="s">
        <v>1305</v>
      </c>
      <c r="E615" t="s">
        <v>1306</v>
      </c>
    </row>
    <row r="616" spans="1:6" x14ac:dyDescent="0.3">
      <c r="A616" t="s">
        <v>1862</v>
      </c>
      <c r="B616" t="s">
        <v>85</v>
      </c>
      <c r="C616">
        <v>3</v>
      </c>
      <c r="D616" t="s">
        <v>1305</v>
      </c>
      <c r="E616" t="s">
        <v>1306</v>
      </c>
    </row>
    <row r="617" spans="1:6" x14ac:dyDescent="0.3">
      <c r="A617" t="s">
        <v>245</v>
      </c>
      <c r="B617" t="s">
        <v>121</v>
      </c>
      <c r="C617">
        <v>2</v>
      </c>
      <c r="D617" t="s">
        <v>1305</v>
      </c>
      <c r="E617" t="s">
        <v>1306</v>
      </c>
    </row>
    <row r="618" spans="1:6" x14ac:dyDescent="0.3">
      <c r="A618" t="s">
        <v>1863</v>
      </c>
      <c r="B618" t="s">
        <v>119</v>
      </c>
      <c r="C618">
        <v>9</v>
      </c>
      <c r="D618" t="s">
        <v>1568</v>
      </c>
      <c r="E618" t="s">
        <v>1306</v>
      </c>
    </row>
    <row r="619" spans="1:6" x14ac:dyDescent="0.3">
      <c r="A619" t="s">
        <v>1864</v>
      </c>
      <c r="B619" t="s">
        <v>450</v>
      </c>
      <c r="C619">
        <v>0.6</v>
      </c>
      <c r="D619" t="s">
        <v>1305</v>
      </c>
      <c r="E619" t="s">
        <v>1306</v>
      </c>
    </row>
    <row r="620" spans="1:6" x14ac:dyDescent="0.3">
      <c r="A620" t="s">
        <v>1865</v>
      </c>
      <c r="B620" t="s">
        <v>452</v>
      </c>
      <c r="C620">
        <v>0.4</v>
      </c>
      <c r="D620" t="s">
        <v>1305</v>
      </c>
      <c r="E620" t="s">
        <v>1306</v>
      </c>
    </row>
    <row r="621" spans="1:6" x14ac:dyDescent="0.3">
      <c r="A621" t="s">
        <v>1866</v>
      </c>
      <c r="B621" t="s">
        <v>454</v>
      </c>
      <c r="C621">
        <v>0.8</v>
      </c>
      <c r="D621" t="s">
        <v>1305</v>
      </c>
      <c r="E621" t="s">
        <v>1306</v>
      </c>
      <c r="F621" t="s">
        <v>2103</v>
      </c>
    </row>
    <row r="622" spans="1:6" x14ac:dyDescent="0.3">
      <c r="A622" t="s">
        <v>1867</v>
      </c>
      <c r="B622" t="s">
        <v>456</v>
      </c>
    </row>
    <row r="623" spans="1:6" x14ac:dyDescent="0.3">
      <c r="A623" t="s">
        <v>1868</v>
      </c>
      <c r="B623" t="s">
        <v>458</v>
      </c>
    </row>
    <row r="624" spans="1:6" x14ac:dyDescent="0.3">
      <c r="A624" t="s">
        <v>1869</v>
      </c>
      <c r="B624" t="s">
        <v>1870</v>
      </c>
    </row>
    <row r="625" spans="1:5" x14ac:dyDescent="0.3">
      <c r="A625" t="s">
        <v>1871</v>
      </c>
      <c r="B625" t="s">
        <v>1872</v>
      </c>
    </row>
    <row r="626" spans="1:5" x14ac:dyDescent="0.3">
      <c r="A626" t="s">
        <v>1873</v>
      </c>
      <c r="B626" t="s">
        <v>1874</v>
      </c>
    </row>
    <row r="627" spans="1:5" x14ac:dyDescent="0.3">
      <c r="A627" t="s">
        <v>1875</v>
      </c>
      <c r="B627" t="s">
        <v>1876</v>
      </c>
    </row>
    <row r="628" spans="1:5" x14ac:dyDescent="0.3">
      <c r="A628" t="s">
        <v>66</v>
      </c>
      <c r="B628" t="s">
        <v>67</v>
      </c>
      <c r="C628">
        <v>0.5</v>
      </c>
      <c r="D628" t="s">
        <v>1305</v>
      </c>
      <c r="E628" t="s">
        <v>1306</v>
      </c>
    </row>
    <row r="629" spans="1:5" x14ac:dyDescent="0.3">
      <c r="A629" t="s">
        <v>1877</v>
      </c>
      <c r="B629" t="s">
        <v>1878</v>
      </c>
      <c r="C629">
        <v>0.25</v>
      </c>
      <c r="D629" t="s">
        <v>1305</v>
      </c>
      <c r="E629" t="s">
        <v>1306</v>
      </c>
    </row>
    <row r="630" spans="1:5" x14ac:dyDescent="0.3">
      <c r="A630" t="s">
        <v>1879</v>
      </c>
      <c r="B630" t="s">
        <v>1880</v>
      </c>
    </row>
    <row r="631" spans="1:5" x14ac:dyDescent="0.3">
      <c r="A631" t="s">
        <v>1307</v>
      </c>
      <c r="B631" t="s">
        <v>1881</v>
      </c>
    </row>
    <row r="632" spans="1:5" x14ac:dyDescent="0.3">
      <c r="A632" t="s">
        <v>1882</v>
      </c>
      <c r="B632" t="s">
        <v>1883</v>
      </c>
    </row>
    <row r="633" spans="1:5" x14ac:dyDescent="0.3">
      <c r="A633" t="s">
        <v>1884</v>
      </c>
      <c r="B633" t="s">
        <v>1885</v>
      </c>
    </row>
    <row r="634" spans="1:5" x14ac:dyDescent="0.3">
      <c r="A634" t="s">
        <v>1886</v>
      </c>
      <c r="B634" t="s">
        <v>1887</v>
      </c>
    </row>
    <row r="635" spans="1:5" x14ac:dyDescent="0.3">
      <c r="A635" t="s">
        <v>82</v>
      </c>
      <c r="B635" t="s">
        <v>83</v>
      </c>
      <c r="C635">
        <v>2</v>
      </c>
      <c r="D635" t="s">
        <v>1305</v>
      </c>
      <c r="E635" t="s">
        <v>1306</v>
      </c>
    </row>
    <row r="636" spans="1:5" x14ac:dyDescent="0.3">
      <c r="A636" t="s">
        <v>82</v>
      </c>
      <c r="B636" t="s">
        <v>83</v>
      </c>
      <c r="C636">
        <v>2</v>
      </c>
      <c r="D636" t="s">
        <v>1305</v>
      </c>
      <c r="E636" t="s">
        <v>1323</v>
      </c>
    </row>
    <row r="637" spans="1:5" x14ac:dyDescent="0.3">
      <c r="A637" t="s">
        <v>12</v>
      </c>
      <c r="B637" t="s">
        <v>13</v>
      </c>
      <c r="C637">
        <v>2</v>
      </c>
      <c r="D637" t="s">
        <v>1305</v>
      </c>
      <c r="E637" t="s">
        <v>1306</v>
      </c>
    </row>
    <row r="638" spans="1:5" x14ac:dyDescent="0.3">
      <c r="A638" t="s">
        <v>12</v>
      </c>
      <c r="B638" t="s">
        <v>13</v>
      </c>
      <c r="C638">
        <v>2</v>
      </c>
      <c r="D638" t="s">
        <v>1305</v>
      </c>
      <c r="E638" t="s">
        <v>1323</v>
      </c>
    </row>
    <row r="639" spans="1:5" x14ac:dyDescent="0.3">
      <c r="A639" t="s">
        <v>1888</v>
      </c>
      <c r="B639" t="s">
        <v>1119</v>
      </c>
      <c r="C639">
        <v>1.5</v>
      </c>
      <c r="D639" t="s">
        <v>1305</v>
      </c>
      <c r="E639" t="s">
        <v>1306</v>
      </c>
    </row>
    <row r="640" spans="1:5" x14ac:dyDescent="0.3">
      <c r="A640" t="s">
        <v>1889</v>
      </c>
      <c r="B640" t="s">
        <v>1890</v>
      </c>
    </row>
    <row r="641" spans="1:6" x14ac:dyDescent="0.3">
      <c r="A641" t="s">
        <v>1891</v>
      </c>
      <c r="B641" t="s">
        <v>1892</v>
      </c>
    </row>
    <row r="642" spans="1:6" x14ac:dyDescent="0.3">
      <c r="A642" t="s">
        <v>1893</v>
      </c>
      <c r="B642" t="s">
        <v>1894</v>
      </c>
      <c r="C642">
        <v>2</v>
      </c>
      <c r="D642" t="s">
        <v>1305</v>
      </c>
      <c r="E642" t="s">
        <v>1306</v>
      </c>
    </row>
    <row r="643" spans="1:6" x14ac:dyDescent="0.3">
      <c r="A643" t="s">
        <v>1895</v>
      </c>
      <c r="B643" t="s">
        <v>1896</v>
      </c>
      <c r="C643">
        <v>2</v>
      </c>
      <c r="D643" t="s">
        <v>1305</v>
      </c>
      <c r="E643" t="s">
        <v>1306</v>
      </c>
    </row>
    <row r="644" spans="1:6" x14ac:dyDescent="0.3">
      <c r="A644" t="s">
        <v>1897</v>
      </c>
      <c r="B644" t="s">
        <v>1898</v>
      </c>
    </row>
    <row r="645" spans="1:6" x14ac:dyDescent="0.3">
      <c r="A645" t="s">
        <v>1899</v>
      </c>
      <c r="B645" t="s">
        <v>1900</v>
      </c>
    </row>
    <row r="646" spans="1:6" x14ac:dyDescent="0.3">
      <c r="A646" t="s">
        <v>1901</v>
      </c>
      <c r="B646" t="s">
        <v>1902</v>
      </c>
    </row>
    <row r="647" spans="1:6" x14ac:dyDescent="0.3">
      <c r="A647" t="s">
        <v>1903</v>
      </c>
      <c r="B647" t="s">
        <v>1904</v>
      </c>
    </row>
    <row r="648" spans="1:6" x14ac:dyDescent="0.3">
      <c r="A648" t="s">
        <v>96</v>
      </c>
      <c r="B648" t="s">
        <v>97</v>
      </c>
      <c r="C648">
        <v>0.5</v>
      </c>
      <c r="D648" t="s">
        <v>1305</v>
      </c>
      <c r="E648" t="s">
        <v>1306</v>
      </c>
      <c r="F648" t="s">
        <v>1905</v>
      </c>
    </row>
    <row r="649" spans="1:6" x14ac:dyDescent="0.3">
      <c r="A649" t="s">
        <v>96</v>
      </c>
      <c r="B649" t="s">
        <v>97</v>
      </c>
      <c r="C649">
        <v>0.5</v>
      </c>
      <c r="D649" t="s">
        <v>1305</v>
      </c>
      <c r="E649" t="s">
        <v>1307</v>
      </c>
      <c r="F649" t="s">
        <v>1905</v>
      </c>
    </row>
    <row r="650" spans="1:6" x14ac:dyDescent="0.3">
      <c r="A650" t="s">
        <v>46</v>
      </c>
      <c r="B650" t="s">
        <v>47</v>
      </c>
      <c r="C650">
        <v>0.51600000000000001</v>
      </c>
      <c r="D650" t="s">
        <v>1305</v>
      </c>
      <c r="E650" t="s">
        <v>1306</v>
      </c>
      <c r="F650" t="s">
        <v>1905</v>
      </c>
    </row>
    <row r="651" spans="1:6" x14ac:dyDescent="0.3">
      <c r="A651" t="s">
        <v>223</v>
      </c>
      <c r="B651" t="s">
        <v>224</v>
      </c>
      <c r="C651">
        <v>15</v>
      </c>
      <c r="D651" t="s">
        <v>1533</v>
      </c>
      <c r="E651" t="s">
        <v>1306</v>
      </c>
      <c r="F651" t="s">
        <v>1905</v>
      </c>
    </row>
    <row r="652" spans="1:6" x14ac:dyDescent="0.3">
      <c r="A652" t="s">
        <v>1906</v>
      </c>
      <c r="B652" t="s">
        <v>1907</v>
      </c>
      <c r="C652">
        <v>0.5</v>
      </c>
      <c r="D652" t="s">
        <v>1305</v>
      </c>
      <c r="E652" t="s">
        <v>1306</v>
      </c>
    </row>
    <row r="653" spans="1:6" x14ac:dyDescent="0.3">
      <c r="A653" t="s">
        <v>201</v>
      </c>
      <c r="B653" t="s">
        <v>202</v>
      </c>
      <c r="C653">
        <v>0.3</v>
      </c>
      <c r="D653" t="s">
        <v>1305</v>
      </c>
      <c r="E653" t="s">
        <v>1480</v>
      </c>
      <c r="F653" t="s">
        <v>1908</v>
      </c>
    </row>
    <row r="654" spans="1:6" x14ac:dyDescent="0.3">
      <c r="A654" t="s">
        <v>1909</v>
      </c>
      <c r="B654" t="s">
        <v>1910</v>
      </c>
    </row>
    <row r="655" spans="1:6" x14ac:dyDescent="0.3">
      <c r="A655" t="s">
        <v>1911</v>
      </c>
      <c r="B655" t="s">
        <v>1912</v>
      </c>
      <c r="C655">
        <v>0.2</v>
      </c>
      <c r="D655" t="s">
        <v>1305</v>
      </c>
      <c r="E655" t="s">
        <v>1306</v>
      </c>
      <c r="F655" t="s">
        <v>1913</v>
      </c>
    </row>
    <row r="656" spans="1:6" x14ac:dyDescent="0.3">
      <c r="A656" t="s">
        <v>1914</v>
      </c>
      <c r="B656" t="s">
        <v>1915</v>
      </c>
    </row>
    <row r="657" spans="1:6" x14ac:dyDescent="0.3">
      <c r="A657" t="s">
        <v>1916</v>
      </c>
      <c r="B657" t="s">
        <v>1917</v>
      </c>
    </row>
    <row r="658" spans="1:6" x14ac:dyDescent="0.3">
      <c r="A658" t="s">
        <v>1918</v>
      </c>
      <c r="B658" t="s">
        <v>1919</v>
      </c>
    </row>
    <row r="659" spans="1:6" x14ac:dyDescent="0.3">
      <c r="A659" t="s">
        <v>1920</v>
      </c>
      <c r="B659" t="s">
        <v>1921</v>
      </c>
    </row>
    <row r="660" spans="1:6" x14ac:dyDescent="0.3">
      <c r="A660" t="s">
        <v>102</v>
      </c>
      <c r="B660" t="s">
        <v>103</v>
      </c>
      <c r="C660">
        <v>1.5</v>
      </c>
      <c r="D660" t="s">
        <v>1305</v>
      </c>
      <c r="E660" t="s">
        <v>1306</v>
      </c>
      <c r="F660" t="s">
        <v>1905</v>
      </c>
    </row>
    <row r="661" spans="1:6" x14ac:dyDescent="0.3">
      <c r="A661" t="s">
        <v>102</v>
      </c>
      <c r="B661" t="s">
        <v>103</v>
      </c>
      <c r="C661">
        <v>1.5</v>
      </c>
      <c r="D661" t="s">
        <v>1305</v>
      </c>
      <c r="E661" t="s">
        <v>1307</v>
      </c>
      <c r="F661" t="s">
        <v>1905</v>
      </c>
    </row>
    <row r="662" spans="1:6" x14ac:dyDescent="0.3">
      <c r="A662" t="s">
        <v>1922</v>
      </c>
      <c r="B662" t="s">
        <v>1923</v>
      </c>
      <c r="C662">
        <v>1</v>
      </c>
      <c r="D662" t="s">
        <v>1305</v>
      </c>
      <c r="E662" t="s">
        <v>1306</v>
      </c>
      <c r="F662" t="s">
        <v>1905</v>
      </c>
    </row>
    <row r="663" spans="1:6" x14ac:dyDescent="0.3">
      <c r="A663" t="s">
        <v>1924</v>
      </c>
      <c r="B663" t="s">
        <v>1925</v>
      </c>
    </row>
    <row r="664" spans="1:6" x14ac:dyDescent="0.3">
      <c r="A664" t="s">
        <v>1926</v>
      </c>
      <c r="B664" t="s">
        <v>1927</v>
      </c>
      <c r="C664">
        <v>75</v>
      </c>
      <c r="D664" t="s">
        <v>1533</v>
      </c>
      <c r="E664" t="s">
        <v>1306</v>
      </c>
    </row>
    <row r="665" spans="1:6" x14ac:dyDescent="0.3">
      <c r="A665" t="s">
        <v>1928</v>
      </c>
      <c r="B665" t="s">
        <v>1929</v>
      </c>
      <c r="C665">
        <v>75</v>
      </c>
      <c r="D665" t="s">
        <v>1533</v>
      </c>
      <c r="E665" t="s">
        <v>1306</v>
      </c>
      <c r="F665" t="s">
        <v>1930</v>
      </c>
    </row>
    <row r="666" spans="1:6" x14ac:dyDescent="0.3">
      <c r="A666" t="s">
        <v>1928</v>
      </c>
      <c r="B666" t="s">
        <v>1929</v>
      </c>
      <c r="C666">
        <v>75</v>
      </c>
      <c r="D666" t="s">
        <v>1533</v>
      </c>
      <c r="E666" t="s">
        <v>1307</v>
      </c>
      <c r="F666" t="s">
        <v>1930</v>
      </c>
    </row>
    <row r="667" spans="1:6" x14ac:dyDescent="0.3">
      <c r="A667" t="s">
        <v>1931</v>
      </c>
      <c r="B667" t="s">
        <v>1932</v>
      </c>
    </row>
    <row r="668" spans="1:6" x14ac:dyDescent="0.3">
      <c r="A668" t="s">
        <v>1933</v>
      </c>
      <c r="B668" t="s">
        <v>1934</v>
      </c>
      <c r="C668">
        <v>1</v>
      </c>
      <c r="D668" t="s">
        <v>1305</v>
      </c>
      <c r="E668" t="s">
        <v>1306</v>
      </c>
    </row>
    <row r="669" spans="1:6" x14ac:dyDescent="0.3">
      <c r="A669" t="s">
        <v>1935</v>
      </c>
      <c r="B669" t="s">
        <v>1936</v>
      </c>
      <c r="C669">
        <v>0.28000000000000003</v>
      </c>
      <c r="D669" t="s">
        <v>1305</v>
      </c>
      <c r="E669" t="s">
        <v>1306</v>
      </c>
    </row>
    <row r="670" spans="1:6" x14ac:dyDescent="0.3">
      <c r="A670" t="s">
        <v>1935</v>
      </c>
      <c r="B670" t="s">
        <v>1936</v>
      </c>
      <c r="C670">
        <v>0.12</v>
      </c>
      <c r="D670" t="s">
        <v>1305</v>
      </c>
      <c r="E670" t="s">
        <v>1307</v>
      </c>
    </row>
    <row r="671" spans="1:6" x14ac:dyDescent="0.3">
      <c r="A671" t="s">
        <v>1935</v>
      </c>
      <c r="B671" t="s">
        <v>1936</v>
      </c>
      <c r="C671">
        <v>0.28000000000000003</v>
      </c>
      <c r="D671" t="s">
        <v>1305</v>
      </c>
      <c r="E671" t="s">
        <v>1323</v>
      </c>
    </row>
    <row r="672" spans="1:6" x14ac:dyDescent="0.3">
      <c r="A672" t="s">
        <v>159</v>
      </c>
      <c r="B672" t="s">
        <v>160</v>
      </c>
      <c r="C672">
        <v>0.28000000000000003</v>
      </c>
      <c r="D672" t="s">
        <v>1305</v>
      </c>
      <c r="E672" t="s">
        <v>1306</v>
      </c>
    </row>
    <row r="673" spans="1:6" x14ac:dyDescent="0.3">
      <c r="A673" t="s">
        <v>159</v>
      </c>
      <c r="B673" t="s">
        <v>160</v>
      </c>
      <c r="C673">
        <v>0.28000000000000003</v>
      </c>
      <c r="D673" t="s">
        <v>1305</v>
      </c>
      <c r="E673" t="s">
        <v>1307</v>
      </c>
    </row>
    <row r="674" spans="1:6" x14ac:dyDescent="0.3">
      <c r="A674" t="s">
        <v>159</v>
      </c>
      <c r="B674" t="s">
        <v>160</v>
      </c>
      <c r="C674">
        <v>0.28000000000000003</v>
      </c>
      <c r="D674" t="s">
        <v>1305</v>
      </c>
      <c r="E674" t="s">
        <v>1323</v>
      </c>
    </row>
    <row r="675" spans="1:6" x14ac:dyDescent="0.3">
      <c r="A675" t="s">
        <v>1937</v>
      </c>
      <c r="B675" t="s">
        <v>1938</v>
      </c>
    </row>
    <row r="676" spans="1:6" x14ac:dyDescent="0.3">
      <c r="A676" t="s">
        <v>1939</v>
      </c>
      <c r="B676" t="s">
        <v>1940</v>
      </c>
      <c r="C676">
        <v>0.28000000000000003</v>
      </c>
      <c r="D676" t="s">
        <v>1305</v>
      </c>
      <c r="E676" t="s">
        <v>1306</v>
      </c>
    </row>
    <row r="677" spans="1:6" x14ac:dyDescent="0.3">
      <c r="A677" t="s">
        <v>1941</v>
      </c>
      <c r="B677" t="s">
        <v>1942</v>
      </c>
    </row>
    <row r="678" spans="1:6" x14ac:dyDescent="0.3">
      <c r="A678" t="s">
        <v>239</v>
      </c>
      <c r="B678" t="s">
        <v>240</v>
      </c>
      <c r="C678">
        <v>0.28000000000000003</v>
      </c>
      <c r="D678" t="s">
        <v>1305</v>
      </c>
      <c r="E678" t="s">
        <v>1306</v>
      </c>
      <c r="F678" t="s">
        <v>1943</v>
      </c>
    </row>
    <row r="679" spans="1:6" x14ac:dyDescent="0.3">
      <c r="A679" t="s">
        <v>1944</v>
      </c>
      <c r="B679" t="s">
        <v>1945</v>
      </c>
    </row>
    <row r="680" spans="1:6" x14ac:dyDescent="0.3">
      <c r="A680" t="s">
        <v>1946</v>
      </c>
      <c r="B680" t="s">
        <v>1947</v>
      </c>
    </row>
    <row r="681" spans="1:6" x14ac:dyDescent="0.3">
      <c r="A681" t="s">
        <v>1948</v>
      </c>
      <c r="B681" t="s">
        <v>1949</v>
      </c>
    </row>
    <row r="682" spans="1:6" x14ac:dyDescent="0.3">
      <c r="A682" t="s">
        <v>290</v>
      </c>
      <c r="B682" t="s">
        <v>291</v>
      </c>
    </row>
    <row r="683" spans="1:6" x14ac:dyDescent="0.3">
      <c r="A683" t="s">
        <v>1950</v>
      </c>
      <c r="B683" t="s">
        <v>1951</v>
      </c>
    </row>
    <row r="684" spans="1:6" x14ac:dyDescent="0.3">
      <c r="A684" t="s">
        <v>1952</v>
      </c>
      <c r="B684" t="s">
        <v>1953</v>
      </c>
    </row>
    <row r="685" spans="1:6" x14ac:dyDescent="0.3">
      <c r="A685" t="s">
        <v>1954</v>
      </c>
      <c r="B685" t="s">
        <v>1955</v>
      </c>
    </row>
    <row r="686" spans="1:6" x14ac:dyDescent="0.3">
      <c r="A686" t="s">
        <v>1956</v>
      </c>
      <c r="B686" t="s">
        <v>1957</v>
      </c>
    </row>
    <row r="687" spans="1:6" x14ac:dyDescent="0.3">
      <c r="A687" t="s">
        <v>1958</v>
      </c>
      <c r="B687" t="s">
        <v>1959</v>
      </c>
    </row>
    <row r="688" spans="1:6" x14ac:dyDescent="0.3">
      <c r="A688" t="s">
        <v>1960</v>
      </c>
      <c r="B688" t="s">
        <v>1961</v>
      </c>
      <c r="C688">
        <v>1.5</v>
      </c>
      <c r="D688" t="s">
        <v>1305</v>
      </c>
      <c r="E688" t="s">
        <v>1306</v>
      </c>
    </row>
    <row r="689" spans="1:2" x14ac:dyDescent="0.3">
      <c r="A689" t="s">
        <v>1962</v>
      </c>
      <c r="B689" t="s">
        <v>1963</v>
      </c>
    </row>
    <row r="690" spans="1:2" x14ac:dyDescent="0.3">
      <c r="A690" t="s">
        <v>1964</v>
      </c>
      <c r="B690" t="s">
        <v>1289</v>
      </c>
    </row>
    <row r="691" spans="1:2" x14ac:dyDescent="0.3">
      <c r="A691" t="s">
        <v>1965</v>
      </c>
      <c r="B691" t="s">
        <v>1130</v>
      </c>
    </row>
    <row r="692" spans="1:2" x14ac:dyDescent="0.3">
      <c r="A692" t="s">
        <v>1966</v>
      </c>
      <c r="B692" t="s">
        <v>1967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A547-F1A8-4541-A703-21D40513BC11}">
  <dimension ref="A1:F577"/>
  <sheetViews>
    <sheetView workbookViewId="0">
      <selection activeCell="O26" sqref="O26:O27"/>
    </sheetView>
  </sheetViews>
  <sheetFormatPr defaultRowHeight="16.5" x14ac:dyDescent="0.3"/>
  <cols>
    <col min="1" max="6" width="10.625" customWidth="1"/>
  </cols>
  <sheetData>
    <row r="1" spans="1:6" x14ac:dyDescent="0.3">
      <c r="A1" t="s">
        <v>297</v>
      </c>
      <c r="B1" t="s">
        <v>425</v>
      </c>
      <c r="C1" t="s">
        <v>426</v>
      </c>
      <c r="D1" t="s">
        <v>427</v>
      </c>
      <c r="E1" t="s">
        <v>428</v>
      </c>
      <c r="F1" t="s">
        <v>429</v>
      </c>
    </row>
    <row r="2" spans="1:6" x14ac:dyDescent="0.3">
      <c r="A2" t="s">
        <v>430</v>
      </c>
      <c r="B2" t="s">
        <v>431</v>
      </c>
    </row>
    <row r="3" spans="1:6" x14ac:dyDescent="0.3">
      <c r="A3" t="s">
        <v>432</v>
      </c>
      <c r="B3" t="s">
        <v>433</v>
      </c>
    </row>
    <row r="4" spans="1:6" x14ac:dyDescent="0.3">
      <c r="A4" t="s">
        <v>434</v>
      </c>
      <c r="B4" t="s">
        <v>435</v>
      </c>
    </row>
    <row r="5" spans="1:6" x14ac:dyDescent="0.3">
      <c r="A5" t="s">
        <v>436</v>
      </c>
      <c r="B5" t="s">
        <v>437</v>
      </c>
    </row>
    <row r="6" spans="1:6" x14ac:dyDescent="0.3">
      <c r="A6" t="s">
        <v>314</v>
      </c>
      <c r="B6" t="s">
        <v>247</v>
      </c>
    </row>
    <row r="7" spans="1:6" x14ac:dyDescent="0.3">
      <c r="A7" t="s">
        <v>438</v>
      </c>
      <c r="B7" t="s">
        <v>99</v>
      </c>
    </row>
    <row r="8" spans="1:6" x14ac:dyDescent="0.3">
      <c r="A8" t="s">
        <v>439</v>
      </c>
      <c r="B8" t="s">
        <v>440</v>
      </c>
    </row>
    <row r="9" spans="1:6" x14ac:dyDescent="0.3">
      <c r="A9" t="s">
        <v>441</v>
      </c>
      <c r="B9" t="s">
        <v>232</v>
      </c>
    </row>
    <row r="10" spans="1:6" x14ac:dyDescent="0.3">
      <c r="A10" t="s">
        <v>442</v>
      </c>
      <c r="B10" t="s">
        <v>443</v>
      </c>
    </row>
    <row r="11" spans="1:6" x14ac:dyDescent="0.3">
      <c r="A11" t="s">
        <v>444</v>
      </c>
      <c r="B11" t="s">
        <v>445</v>
      </c>
    </row>
    <row r="12" spans="1:6" x14ac:dyDescent="0.3">
      <c r="A12" t="s">
        <v>446</v>
      </c>
      <c r="B12" t="s">
        <v>19</v>
      </c>
    </row>
    <row r="13" spans="1:6" x14ac:dyDescent="0.3">
      <c r="A13" t="s">
        <v>447</v>
      </c>
      <c r="B13" t="s">
        <v>85</v>
      </c>
    </row>
    <row r="14" spans="1:6" x14ac:dyDescent="0.3">
      <c r="A14" t="s">
        <v>448</v>
      </c>
      <c r="B14" t="s">
        <v>121</v>
      </c>
    </row>
    <row r="15" spans="1:6" x14ac:dyDescent="0.3">
      <c r="A15" t="s">
        <v>304</v>
      </c>
      <c r="B15" t="s">
        <v>119</v>
      </c>
    </row>
    <row r="16" spans="1:6" x14ac:dyDescent="0.3">
      <c r="A16" t="s">
        <v>449</v>
      </c>
      <c r="B16" t="s">
        <v>450</v>
      </c>
    </row>
    <row r="17" spans="1:2" x14ac:dyDescent="0.3">
      <c r="A17" t="s">
        <v>451</v>
      </c>
      <c r="B17" t="s">
        <v>452</v>
      </c>
    </row>
    <row r="18" spans="1:2" x14ac:dyDescent="0.3">
      <c r="A18" t="s">
        <v>453</v>
      </c>
      <c r="B18" t="s">
        <v>454</v>
      </c>
    </row>
    <row r="19" spans="1:2" x14ac:dyDescent="0.3">
      <c r="A19" t="s">
        <v>455</v>
      </c>
      <c r="B19" t="s">
        <v>456</v>
      </c>
    </row>
    <row r="20" spans="1:2" x14ac:dyDescent="0.3">
      <c r="A20" t="s">
        <v>457</v>
      </c>
      <c r="B20" t="s">
        <v>458</v>
      </c>
    </row>
    <row r="21" spans="1:2" x14ac:dyDescent="0.3">
      <c r="A21" t="s">
        <v>459</v>
      </c>
      <c r="B21" t="s">
        <v>386</v>
      </c>
    </row>
    <row r="22" spans="1:2" x14ac:dyDescent="0.3">
      <c r="A22" t="s">
        <v>460</v>
      </c>
      <c r="B22" t="s">
        <v>59</v>
      </c>
    </row>
    <row r="23" spans="1:2" x14ac:dyDescent="0.3">
      <c r="A23" t="s">
        <v>461</v>
      </c>
      <c r="B23" t="s">
        <v>342</v>
      </c>
    </row>
    <row r="24" spans="1:2" x14ac:dyDescent="0.3">
      <c r="A24" t="s">
        <v>329</v>
      </c>
      <c r="B24" t="s">
        <v>330</v>
      </c>
    </row>
    <row r="25" spans="1:2" x14ac:dyDescent="0.3">
      <c r="A25" t="s">
        <v>462</v>
      </c>
      <c r="B25" t="s">
        <v>463</v>
      </c>
    </row>
    <row r="26" spans="1:2" x14ac:dyDescent="0.3">
      <c r="A26" t="s">
        <v>344</v>
      </c>
      <c r="B26" t="s">
        <v>345</v>
      </c>
    </row>
    <row r="27" spans="1:2" x14ac:dyDescent="0.3">
      <c r="A27" t="s">
        <v>327</v>
      </c>
      <c r="B27" t="s">
        <v>328</v>
      </c>
    </row>
    <row r="28" spans="1:2" x14ac:dyDescent="0.3">
      <c r="A28" t="s">
        <v>464</v>
      </c>
      <c r="B28" t="s">
        <v>465</v>
      </c>
    </row>
    <row r="29" spans="1:2" x14ac:dyDescent="0.3">
      <c r="A29" t="s">
        <v>466</v>
      </c>
      <c r="B29" t="s">
        <v>467</v>
      </c>
    </row>
    <row r="30" spans="1:2" x14ac:dyDescent="0.3">
      <c r="A30" t="s">
        <v>468</v>
      </c>
      <c r="B30" t="s">
        <v>469</v>
      </c>
    </row>
    <row r="31" spans="1:2" x14ac:dyDescent="0.3">
      <c r="A31" t="s">
        <v>470</v>
      </c>
      <c r="B31" t="s">
        <v>471</v>
      </c>
    </row>
    <row r="32" spans="1:2" x14ac:dyDescent="0.3">
      <c r="A32" t="s">
        <v>472</v>
      </c>
      <c r="B32" t="s">
        <v>473</v>
      </c>
    </row>
    <row r="33" spans="1:2" x14ac:dyDescent="0.3">
      <c r="A33" t="s">
        <v>474</v>
      </c>
      <c r="B33" t="s">
        <v>475</v>
      </c>
    </row>
    <row r="34" spans="1:2" x14ac:dyDescent="0.3">
      <c r="A34" t="s">
        <v>476</v>
      </c>
      <c r="B34" t="s">
        <v>477</v>
      </c>
    </row>
    <row r="35" spans="1:2" x14ac:dyDescent="0.3">
      <c r="A35" t="s">
        <v>478</v>
      </c>
      <c r="B35" t="s">
        <v>479</v>
      </c>
    </row>
    <row r="36" spans="1:2" x14ac:dyDescent="0.3">
      <c r="A36" t="s">
        <v>480</v>
      </c>
      <c r="B36" t="s">
        <v>481</v>
      </c>
    </row>
    <row r="37" spans="1:2" x14ac:dyDescent="0.3">
      <c r="A37" t="s">
        <v>482</v>
      </c>
      <c r="B37" t="s">
        <v>483</v>
      </c>
    </row>
    <row r="38" spans="1:2" x14ac:dyDescent="0.3">
      <c r="A38" t="s">
        <v>484</v>
      </c>
      <c r="B38" t="s">
        <v>485</v>
      </c>
    </row>
    <row r="39" spans="1:2" x14ac:dyDescent="0.3">
      <c r="A39" t="s">
        <v>486</v>
      </c>
      <c r="B39" t="s">
        <v>487</v>
      </c>
    </row>
    <row r="40" spans="1:2" x14ac:dyDescent="0.3">
      <c r="A40" t="s">
        <v>488</v>
      </c>
      <c r="B40" t="s">
        <v>489</v>
      </c>
    </row>
    <row r="41" spans="1:2" x14ac:dyDescent="0.3">
      <c r="A41" t="s">
        <v>490</v>
      </c>
      <c r="B41" t="s">
        <v>491</v>
      </c>
    </row>
    <row r="42" spans="1:2" x14ac:dyDescent="0.3">
      <c r="A42" t="s">
        <v>492</v>
      </c>
      <c r="B42" t="s">
        <v>493</v>
      </c>
    </row>
    <row r="43" spans="1:2" x14ac:dyDescent="0.3">
      <c r="A43" t="s">
        <v>494</v>
      </c>
      <c r="B43" t="s">
        <v>495</v>
      </c>
    </row>
    <row r="44" spans="1:2" x14ac:dyDescent="0.3">
      <c r="A44" t="s">
        <v>306</v>
      </c>
      <c r="B44" t="s">
        <v>307</v>
      </c>
    </row>
    <row r="45" spans="1:2" x14ac:dyDescent="0.3">
      <c r="A45" t="s">
        <v>496</v>
      </c>
      <c r="B45" t="s">
        <v>497</v>
      </c>
    </row>
    <row r="46" spans="1:2" x14ac:dyDescent="0.3">
      <c r="A46" t="s">
        <v>498</v>
      </c>
      <c r="B46" t="s">
        <v>499</v>
      </c>
    </row>
    <row r="47" spans="1:2" x14ac:dyDescent="0.3">
      <c r="A47" t="s">
        <v>500</v>
      </c>
      <c r="B47" t="s">
        <v>501</v>
      </c>
    </row>
    <row r="48" spans="1:2" x14ac:dyDescent="0.3">
      <c r="A48" t="s">
        <v>502</v>
      </c>
      <c r="B48" t="s">
        <v>437</v>
      </c>
    </row>
    <row r="49" spans="1:2" x14ac:dyDescent="0.3">
      <c r="A49" t="s">
        <v>503</v>
      </c>
      <c r="B49" t="s">
        <v>99</v>
      </c>
    </row>
    <row r="50" spans="1:2" x14ac:dyDescent="0.3">
      <c r="A50" t="s">
        <v>504</v>
      </c>
      <c r="B50" t="s">
        <v>440</v>
      </c>
    </row>
    <row r="51" spans="1:2" x14ac:dyDescent="0.3">
      <c r="A51" t="s">
        <v>505</v>
      </c>
      <c r="B51" t="s">
        <v>19</v>
      </c>
    </row>
    <row r="52" spans="1:2" x14ac:dyDescent="0.3">
      <c r="A52" t="s">
        <v>506</v>
      </c>
      <c r="B52" t="s">
        <v>507</v>
      </c>
    </row>
    <row r="53" spans="1:2" x14ac:dyDescent="0.3">
      <c r="A53" t="s">
        <v>508</v>
      </c>
      <c r="B53" t="s">
        <v>125</v>
      </c>
    </row>
    <row r="54" spans="1:2" x14ac:dyDescent="0.3">
      <c r="A54" t="s">
        <v>509</v>
      </c>
      <c r="B54" t="s">
        <v>510</v>
      </c>
    </row>
    <row r="55" spans="1:2" x14ac:dyDescent="0.3">
      <c r="A55" t="s">
        <v>511</v>
      </c>
      <c r="B55" t="s">
        <v>31</v>
      </c>
    </row>
    <row r="56" spans="1:2" x14ac:dyDescent="0.3">
      <c r="A56" t="s">
        <v>512</v>
      </c>
      <c r="B56" t="s">
        <v>513</v>
      </c>
    </row>
    <row r="57" spans="1:2" x14ac:dyDescent="0.3">
      <c r="A57" t="s">
        <v>514</v>
      </c>
      <c r="B57" t="s">
        <v>515</v>
      </c>
    </row>
    <row r="58" spans="1:2" x14ac:dyDescent="0.3">
      <c r="A58" t="s">
        <v>516</v>
      </c>
      <c r="B58" t="s">
        <v>55</v>
      </c>
    </row>
    <row r="59" spans="1:2" x14ac:dyDescent="0.3">
      <c r="A59" t="s">
        <v>517</v>
      </c>
      <c r="B59" t="s">
        <v>518</v>
      </c>
    </row>
    <row r="60" spans="1:2" x14ac:dyDescent="0.3">
      <c r="A60" t="s">
        <v>519</v>
      </c>
      <c r="B60" t="s">
        <v>520</v>
      </c>
    </row>
    <row r="61" spans="1:2" x14ac:dyDescent="0.3">
      <c r="A61" t="s">
        <v>521</v>
      </c>
      <c r="B61" t="s">
        <v>522</v>
      </c>
    </row>
    <row r="62" spans="1:2" x14ac:dyDescent="0.3">
      <c r="A62" t="s">
        <v>523</v>
      </c>
      <c r="B62" t="s">
        <v>53</v>
      </c>
    </row>
    <row r="63" spans="1:2" x14ac:dyDescent="0.3">
      <c r="A63" t="s">
        <v>524</v>
      </c>
      <c r="B63" t="s">
        <v>59</v>
      </c>
    </row>
    <row r="64" spans="1:2" x14ac:dyDescent="0.3">
      <c r="A64" t="s">
        <v>525</v>
      </c>
      <c r="B64" t="s">
        <v>467</v>
      </c>
    </row>
    <row r="65" spans="1:2" x14ac:dyDescent="0.3">
      <c r="A65" t="s">
        <v>526</v>
      </c>
      <c r="B65" t="s">
        <v>469</v>
      </c>
    </row>
    <row r="66" spans="1:2" x14ac:dyDescent="0.3">
      <c r="A66" t="s">
        <v>527</v>
      </c>
      <c r="B66" t="s">
        <v>528</v>
      </c>
    </row>
    <row r="67" spans="1:2" x14ac:dyDescent="0.3">
      <c r="A67" t="s">
        <v>529</v>
      </c>
      <c r="B67" t="s">
        <v>530</v>
      </c>
    </row>
    <row r="68" spans="1:2" x14ac:dyDescent="0.3">
      <c r="A68" t="s">
        <v>531</v>
      </c>
      <c r="B68" t="s">
        <v>532</v>
      </c>
    </row>
    <row r="69" spans="1:2" x14ac:dyDescent="0.3">
      <c r="A69" t="s">
        <v>533</v>
      </c>
      <c r="B69" t="s">
        <v>534</v>
      </c>
    </row>
    <row r="70" spans="1:2" x14ac:dyDescent="0.3">
      <c r="A70" t="s">
        <v>535</v>
      </c>
      <c r="B70" t="s">
        <v>536</v>
      </c>
    </row>
    <row r="71" spans="1:2" x14ac:dyDescent="0.3">
      <c r="A71" t="s">
        <v>537</v>
      </c>
      <c r="B71" t="s">
        <v>538</v>
      </c>
    </row>
    <row r="72" spans="1:2" x14ac:dyDescent="0.3">
      <c r="A72" t="s">
        <v>539</v>
      </c>
      <c r="B72" t="s">
        <v>538</v>
      </c>
    </row>
    <row r="73" spans="1:2" x14ac:dyDescent="0.3">
      <c r="A73" t="s">
        <v>540</v>
      </c>
      <c r="B73" t="s">
        <v>541</v>
      </c>
    </row>
    <row r="74" spans="1:2" x14ac:dyDescent="0.3">
      <c r="A74" t="s">
        <v>542</v>
      </c>
      <c r="B74" t="s">
        <v>31</v>
      </c>
    </row>
    <row r="75" spans="1:2" x14ac:dyDescent="0.3">
      <c r="A75" t="s">
        <v>543</v>
      </c>
      <c r="B75" t="s">
        <v>53</v>
      </c>
    </row>
    <row r="76" spans="1:2" x14ac:dyDescent="0.3">
      <c r="A76" t="s">
        <v>544</v>
      </c>
      <c r="B76" t="s">
        <v>21</v>
      </c>
    </row>
    <row r="77" spans="1:2" x14ac:dyDescent="0.3">
      <c r="A77" t="s">
        <v>545</v>
      </c>
      <c r="B77" t="s">
        <v>59</v>
      </c>
    </row>
    <row r="78" spans="1:2" x14ac:dyDescent="0.3">
      <c r="A78" t="s">
        <v>331</v>
      </c>
      <c r="B78" t="s">
        <v>332</v>
      </c>
    </row>
    <row r="79" spans="1:2" x14ac:dyDescent="0.3">
      <c r="A79" t="s">
        <v>546</v>
      </c>
      <c r="B79" t="s">
        <v>450</v>
      </c>
    </row>
    <row r="80" spans="1:2" x14ac:dyDescent="0.3">
      <c r="A80" t="s">
        <v>547</v>
      </c>
      <c r="B80" t="s">
        <v>336</v>
      </c>
    </row>
    <row r="81" spans="1:2" x14ac:dyDescent="0.3">
      <c r="A81" t="s">
        <v>548</v>
      </c>
      <c r="B81" t="s">
        <v>117</v>
      </c>
    </row>
    <row r="82" spans="1:2" x14ac:dyDescent="0.3">
      <c r="A82" t="s">
        <v>549</v>
      </c>
      <c r="B82" t="s">
        <v>479</v>
      </c>
    </row>
    <row r="83" spans="1:2" x14ac:dyDescent="0.3">
      <c r="A83" t="s">
        <v>550</v>
      </c>
      <c r="B83" t="s">
        <v>551</v>
      </c>
    </row>
    <row r="84" spans="1:2" x14ac:dyDescent="0.3">
      <c r="A84" t="s">
        <v>552</v>
      </c>
      <c r="B84" t="s">
        <v>553</v>
      </c>
    </row>
    <row r="85" spans="1:2" x14ac:dyDescent="0.3">
      <c r="A85" t="s">
        <v>554</v>
      </c>
      <c r="B85" t="s">
        <v>555</v>
      </c>
    </row>
    <row r="86" spans="1:2" x14ac:dyDescent="0.3">
      <c r="A86" t="s">
        <v>556</v>
      </c>
      <c r="B86" t="s">
        <v>557</v>
      </c>
    </row>
    <row r="87" spans="1:2" x14ac:dyDescent="0.3">
      <c r="A87" t="s">
        <v>558</v>
      </c>
      <c r="B87" t="s">
        <v>559</v>
      </c>
    </row>
    <row r="88" spans="1:2" x14ac:dyDescent="0.3">
      <c r="A88" t="s">
        <v>560</v>
      </c>
      <c r="B88" t="s">
        <v>561</v>
      </c>
    </row>
    <row r="89" spans="1:2" x14ac:dyDescent="0.3">
      <c r="A89" t="s">
        <v>562</v>
      </c>
      <c r="B89" t="s">
        <v>563</v>
      </c>
    </row>
    <row r="90" spans="1:2" x14ac:dyDescent="0.3">
      <c r="A90" t="s">
        <v>564</v>
      </c>
      <c r="B90" t="s">
        <v>565</v>
      </c>
    </row>
    <row r="91" spans="1:2" x14ac:dyDescent="0.3">
      <c r="A91" t="s">
        <v>566</v>
      </c>
      <c r="B91" t="s">
        <v>567</v>
      </c>
    </row>
    <row r="92" spans="1:2" x14ac:dyDescent="0.3">
      <c r="A92" t="s">
        <v>568</v>
      </c>
      <c r="B92" t="s">
        <v>569</v>
      </c>
    </row>
    <row r="93" spans="1:2" x14ac:dyDescent="0.3">
      <c r="A93" t="s">
        <v>570</v>
      </c>
      <c r="B93" t="s">
        <v>571</v>
      </c>
    </row>
    <row r="94" spans="1:2" x14ac:dyDescent="0.3">
      <c r="A94" t="s">
        <v>572</v>
      </c>
      <c r="B94" t="s">
        <v>573</v>
      </c>
    </row>
    <row r="95" spans="1:2" x14ac:dyDescent="0.3">
      <c r="A95" t="s">
        <v>574</v>
      </c>
      <c r="B95" t="s">
        <v>575</v>
      </c>
    </row>
    <row r="96" spans="1:2" x14ac:dyDescent="0.3">
      <c r="A96" t="s">
        <v>303</v>
      </c>
      <c r="B96" t="s">
        <v>23</v>
      </c>
    </row>
    <row r="97" spans="1:2" x14ac:dyDescent="0.3">
      <c r="A97" t="s">
        <v>300</v>
      </c>
      <c r="B97" t="s">
        <v>117</v>
      </c>
    </row>
    <row r="98" spans="1:2" x14ac:dyDescent="0.3">
      <c r="A98" t="s">
        <v>576</v>
      </c>
      <c r="B98" t="s">
        <v>577</v>
      </c>
    </row>
    <row r="99" spans="1:2" x14ac:dyDescent="0.3">
      <c r="A99" t="s">
        <v>578</v>
      </c>
      <c r="B99" t="s">
        <v>579</v>
      </c>
    </row>
    <row r="100" spans="1:2" x14ac:dyDescent="0.3">
      <c r="A100" t="s">
        <v>299</v>
      </c>
      <c r="B100" t="s">
        <v>31</v>
      </c>
    </row>
    <row r="101" spans="1:2" x14ac:dyDescent="0.3">
      <c r="A101" t="s">
        <v>298</v>
      </c>
      <c r="B101" t="s">
        <v>53</v>
      </c>
    </row>
    <row r="102" spans="1:2" x14ac:dyDescent="0.3">
      <c r="A102" t="s">
        <v>580</v>
      </c>
      <c r="B102" t="s">
        <v>136</v>
      </c>
    </row>
    <row r="103" spans="1:2" x14ac:dyDescent="0.3">
      <c r="A103" t="s">
        <v>581</v>
      </c>
      <c r="B103" t="s">
        <v>582</v>
      </c>
    </row>
    <row r="104" spans="1:2" x14ac:dyDescent="0.3">
      <c r="A104" t="s">
        <v>583</v>
      </c>
      <c r="B104" t="s">
        <v>584</v>
      </c>
    </row>
    <row r="105" spans="1:2" x14ac:dyDescent="0.3">
      <c r="A105" t="s">
        <v>585</v>
      </c>
      <c r="B105" t="s">
        <v>586</v>
      </c>
    </row>
    <row r="106" spans="1:2" x14ac:dyDescent="0.3">
      <c r="A106" t="s">
        <v>587</v>
      </c>
      <c r="B106" t="s">
        <v>156</v>
      </c>
    </row>
    <row r="107" spans="1:2" x14ac:dyDescent="0.3">
      <c r="A107" t="s">
        <v>588</v>
      </c>
      <c r="B107" t="s">
        <v>589</v>
      </c>
    </row>
    <row r="108" spans="1:2" x14ac:dyDescent="0.3">
      <c r="A108" t="s">
        <v>590</v>
      </c>
      <c r="B108" t="s">
        <v>591</v>
      </c>
    </row>
    <row r="109" spans="1:2" x14ac:dyDescent="0.3">
      <c r="A109" t="s">
        <v>592</v>
      </c>
      <c r="B109" t="s">
        <v>593</v>
      </c>
    </row>
    <row r="110" spans="1:2" x14ac:dyDescent="0.3">
      <c r="A110" t="s">
        <v>594</v>
      </c>
      <c r="B110" t="s">
        <v>595</v>
      </c>
    </row>
    <row r="111" spans="1:2" x14ac:dyDescent="0.3">
      <c r="A111" t="s">
        <v>596</v>
      </c>
      <c r="B111" t="s">
        <v>597</v>
      </c>
    </row>
    <row r="112" spans="1:2" x14ac:dyDescent="0.3">
      <c r="A112" t="s">
        <v>598</v>
      </c>
      <c r="B112" t="s">
        <v>599</v>
      </c>
    </row>
    <row r="113" spans="1:2" x14ac:dyDescent="0.3">
      <c r="A113" t="s">
        <v>600</v>
      </c>
      <c r="B113" t="s">
        <v>601</v>
      </c>
    </row>
    <row r="114" spans="1:2" x14ac:dyDescent="0.3">
      <c r="A114" t="s">
        <v>602</v>
      </c>
      <c r="B114" t="s">
        <v>603</v>
      </c>
    </row>
    <row r="115" spans="1:2" x14ac:dyDescent="0.3">
      <c r="A115" t="s">
        <v>604</v>
      </c>
      <c r="B115" t="s">
        <v>125</v>
      </c>
    </row>
    <row r="116" spans="1:2" x14ac:dyDescent="0.3">
      <c r="A116" t="s">
        <v>605</v>
      </c>
      <c r="B116" t="s">
        <v>105</v>
      </c>
    </row>
    <row r="117" spans="1:2" x14ac:dyDescent="0.3">
      <c r="A117" t="s">
        <v>606</v>
      </c>
      <c r="B117" t="s">
        <v>607</v>
      </c>
    </row>
    <row r="118" spans="1:2" x14ac:dyDescent="0.3">
      <c r="A118" t="s">
        <v>367</v>
      </c>
      <c r="B118" t="s">
        <v>368</v>
      </c>
    </row>
    <row r="119" spans="1:2" x14ac:dyDescent="0.3">
      <c r="A119" t="s">
        <v>608</v>
      </c>
      <c r="B119" t="s">
        <v>609</v>
      </c>
    </row>
    <row r="120" spans="1:2" x14ac:dyDescent="0.3">
      <c r="A120" t="s">
        <v>610</v>
      </c>
      <c r="B120" t="s">
        <v>611</v>
      </c>
    </row>
    <row r="121" spans="1:2" x14ac:dyDescent="0.3">
      <c r="A121" t="s">
        <v>612</v>
      </c>
      <c r="B121" t="s">
        <v>613</v>
      </c>
    </row>
    <row r="122" spans="1:2" x14ac:dyDescent="0.3">
      <c r="A122" t="s">
        <v>356</v>
      </c>
      <c r="B122" t="s">
        <v>69</v>
      </c>
    </row>
    <row r="123" spans="1:2" x14ac:dyDescent="0.3">
      <c r="A123" t="s">
        <v>614</v>
      </c>
      <c r="B123" t="s">
        <v>615</v>
      </c>
    </row>
    <row r="124" spans="1:2" x14ac:dyDescent="0.3">
      <c r="A124" t="s">
        <v>616</v>
      </c>
      <c r="B124" t="s">
        <v>617</v>
      </c>
    </row>
    <row r="125" spans="1:2" x14ac:dyDescent="0.3">
      <c r="A125" t="s">
        <v>313</v>
      </c>
      <c r="B125" t="s">
        <v>21</v>
      </c>
    </row>
    <row r="126" spans="1:2" x14ac:dyDescent="0.3">
      <c r="A126" t="s">
        <v>618</v>
      </c>
      <c r="B126" t="s">
        <v>619</v>
      </c>
    </row>
    <row r="127" spans="1:2" x14ac:dyDescent="0.3">
      <c r="A127" t="s">
        <v>620</v>
      </c>
      <c r="B127" t="s">
        <v>621</v>
      </c>
    </row>
    <row r="128" spans="1:2" x14ac:dyDescent="0.3">
      <c r="A128" t="s">
        <v>622</v>
      </c>
      <c r="B128" t="s">
        <v>623</v>
      </c>
    </row>
    <row r="129" spans="1:2" x14ac:dyDescent="0.3">
      <c r="A129" t="s">
        <v>624</v>
      </c>
      <c r="B129" t="s">
        <v>625</v>
      </c>
    </row>
    <row r="130" spans="1:2" x14ac:dyDescent="0.3">
      <c r="A130" t="s">
        <v>626</v>
      </c>
      <c r="B130" t="s">
        <v>627</v>
      </c>
    </row>
    <row r="131" spans="1:2" x14ac:dyDescent="0.3">
      <c r="A131" t="s">
        <v>628</v>
      </c>
      <c r="B131" t="s">
        <v>629</v>
      </c>
    </row>
    <row r="132" spans="1:2" x14ac:dyDescent="0.3">
      <c r="A132" t="s">
        <v>630</v>
      </c>
      <c r="B132" t="s">
        <v>631</v>
      </c>
    </row>
    <row r="133" spans="1:2" x14ac:dyDescent="0.3">
      <c r="A133" t="s">
        <v>632</v>
      </c>
      <c r="B133" t="s">
        <v>633</v>
      </c>
    </row>
    <row r="134" spans="1:2" x14ac:dyDescent="0.3">
      <c r="A134" t="s">
        <v>634</v>
      </c>
      <c r="B134" t="s">
        <v>635</v>
      </c>
    </row>
    <row r="135" spans="1:2" x14ac:dyDescent="0.3">
      <c r="A135" t="s">
        <v>636</v>
      </c>
      <c r="B135" t="s">
        <v>637</v>
      </c>
    </row>
    <row r="136" spans="1:2" x14ac:dyDescent="0.3">
      <c r="A136" t="s">
        <v>638</v>
      </c>
      <c r="B136" t="s">
        <v>639</v>
      </c>
    </row>
    <row r="137" spans="1:2" x14ac:dyDescent="0.3">
      <c r="A137" t="s">
        <v>640</v>
      </c>
      <c r="B137" t="s">
        <v>641</v>
      </c>
    </row>
    <row r="138" spans="1:2" x14ac:dyDescent="0.3">
      <c r="A138" t="s">
        <v>642</v>
      </c>
      <c r="B138" t="s">
        <v>643</v>
      </c>
    </row>
    <row r="139" spans="1:2" x14ac:dyDescent="0.3">
      <c r="A139" t="s">
        <v>644</v>
      </c>
      <c r="B139" t="s">
        <v>645</v>
      </c>
    </row>
    <row r="140" spans="1:2" x14ac:dyDescent="0.3">
      <c r="A140" t="s">
        <v>646</v>
      </c>
      <c r="B140" t="s">
        <v>647</v>
      </c>
    </row>
    <row r="141" spans="1:2" x14ac:dyDescent="0.3">
      <c r="A141" t="s">
        <v>648</v>
      </c>
      <c r="B141" t="s">
        <v>483</v>
      </c>
    </row>
    <row r="142" spans="1:2" x14ac:dyDescent="0.3">
      <c r="A142" t="s">
        <v>649</v>
      </c>
      <c r="B142" t="s">
        <v>650</v>
      </c>
    </row>
    <row r="143" spans="1:2" x14ac:dyDescent="0.3">
      <c r="A143" t="s">
        <v>651</v>
      </c>
      <c r="B143" t="s">
        <v>652</v>
      </c>
    </row>
    <row r="144" spans="1:2" x14ac:dyDescent="0.3">
      <c r="A144" t="s">
        <v>653</v>
      </c>
      <c r="B144" t="s">
        <v>51</v>
      </c>
    </row>
    <row r="145" spans="1:2" x14ac:dyDescent="0.3">
      <c r="A145" t="s">
        <v>333</v>
      </c>
      <c r="B145" t="s">
        <v>7</v>
      </c>
    </row>
    <row r="146" spans="1:2" x14ac:dyDescent="0.3">
      <c r="A146" t="s">
        <v>654</v>
      </c>
      <c r="B146" t="s">
        <v>655</v>
      </c>
    </row>
    <row r="147" spans="1:2" x14ac:dyDescent="0.3">
      <c r="A147" t="s">
        <v>656</v>
      </c>
      <c r="B147" t="s">
        <v>657</v>
      </c>
    </row>
    <row r="148" spans="1:2" x14ac:dyDescent="0.3">
      <c r="A148" t="s">
        <v>658</v>
      </c>
      <c r="B148" t="s">
        <v>659</v>
      </c>
    </row>
    <row r="149" spans="1:2" x14ac:dyDescent="0.3">
      <c r="A149" t="s">
        <v>660</v>
      </c>
      <c r="B149" t="s">
        <v>661</v>
      </c>
    </row>
    <row r="150" spans="1:2" x14ac:dyDescent="0.3">
      <c r="A150" t="s">
        <v>662</v>
      </c>
      <c r="B150" t="s">
        <v>663</v>
      </c>
    </row>
    <row r="151" spans="1:2" x14ac:dyDescent="0.3">
      <c r="A151" t="s">
        <v>384</v>
      </c>
      <c r="B151" t="s">
        <v>176</v>
      </c>
    </row>
    <row r="152" spans="1:2" x14ac:dyDescent="0.3">
      <c r="A152" t="s">
        <v>383</v>
      </c>
      <c r="B152" t="s">
        <v>354</v>
      </c>
    </row>
    <row r="153" spans="1:2" x14ac:dyDescent="0.3">
      <c r="A153" t="s">
        <v>664</v>
      </c>
      <c r="B153" t="s">
        <v>665</v>
      </c>
    </row>
    <row r="154" spans="1:2" x14ac:dyDescent="0.3">
      <c r="A154" t="s">
        <v>666</v>
      </c>
      <c r="B154" t="s">
        <v>483</v>
      </c>
    </row>
    <row r="155" spans="1:2" x14ac:dyDescent="0.3">
      <c r="A155" t="s">
        <v>667</v>
      </c>
      <c r="B155" t="s">
        <v>668</v>
      </c>
    </row>
    <row r="156" spans="1:2" x14ac:dyDescent="0.3">
      <c r="A156" t="s">
        <v>669</v>
      </c>
      <c r="B156" t="s">
        <v>670</v>
      </c>
    </row>
    <row r="157" spans="1:2" x14ac:dyDescent="0.3">
      <c r="A157" t="s">
        <v>671</v>
      </c>
      <c r="B157" t="s">
        <v>672</v>
      </c>
    </row>
    <row r="158" spans="1:2" x14ac:dyDescent="0.3">
      <c r="A158" t="s">
        <v>400</v>
      </c>
      <c r="B158" t="s">
        <v>71</v>
      </c>
    </row>
    <row r="159" spans="1:2" x14ac:dyDescent="0.3">
      <c r="A159" t="s">
        <v>673</v>
      </c>
      <c r="B159" t="s">
        <v>29</v>
      </c>
    </row>
    <row r="160" spans="1:2" x14ac:dyDescent="0.3">
      <c r="A160" t="s">
        <v>674</v>
      </c>
      <c r="B160" t="s">
        <v>675</v>
      </c>
    </row>
    <row r="161" spans="1:2" x14ac:dyDescent="0.3">
      <c r="A161" t="s">
        <v>676</v>
      </c>
      <c r="B161" t="s">
        <v>677</v>
      </c>
    </row>
    <row r="162" spans="1:2" x14ac:dyDescent="0.3">
      <c r="A162" t="s">
        <v>678</v>
      </c>
      <c r="B162" t="s">
        <v>679</v>
      </c>
    </row>
    <row r="163" spans="1:2" x14ac:dyDescent="0.3">
      <c r="A163" t="s">
        <v>680</v>
      </c>
      <c r="B163" t="s">
        <v>681</v>
      </c>
    </row>
    <row r="164" spans="1:2" x14ac:dyDescent="0.3">
      <c r="A164" t="s">
        <v>682</v>
      </c>
      <c r="B164" t="s">
        <v>683</v>
      </c>
    </row>
    <row r="165" spans="1:2" x14ac:dyDescent="0.3">
      <c r="A165" t="s">
        <v>684</v>
      </c>
      <c r="B165" t="s">
        <v>230</v>
      </c>
    </row>
    <row r="166" spans="1:2" x14ac:dyDescent="0.3">
      <c r="A166" t="s">
        <v>685</v>
      </c>
      <c r="B166" t="s">
        <v>686</v>
      </c>
    </row>
    <row r="167" spans="1:2" x14ac:dyDescent="0.3">
      <c r="A167" t="s">
        <v>687</v>
      </c>
      <c r="B167" t="s">
        <v>688</v>
      </c>
    </row>
    <row r="168" spans="1:2" x14ac:dyDescent="0.3">
      <c r="A168" t="s">
        <v>689</v>
      </c>
      <c r="B168" t="s">
        <v>190</v>
      </c>
    </row>
    <row r="169" spans="1:2" x14ac:dyDescent="0.3">
      <c r="A169" t="s">
        <v>355</v>
      </c>
      <c r="B169" t="s">
        <v>186</v>
      </c>
    </row>
    <row r="170" spans="1:2" x14ac:dyDescent="0.3">
      <c r="A170" t="s">
        <v>690</v>
      </c>
      <c r="B170" t="s">
        <v>691</v>
      </c>
    </row>
    <row r="171" spans="1:2" x14ac:dyDescent="0.3">
      <c r="A171" t="s">
        <v>692</v>
      </c>
      <c r="B171" t="s">
        <v>158</v>
      </c>
    </row>
    <row r="172" spans="1:2" x14ac:dyDescent="0.3">
      <c r="A172" t="s">
        <v>693</v>
      </c>
      <c r="B172" t="s">
        <v>194</v>
      </c>
    </row>
    <row r="173" spans="1:2" x14ac:dyDescent="0.3">
      <c r="A173" t="s">
        <v>694</v>
      </c>
      <c r="B173" t="s">
        <v>695</v>
      </c>
    </row>
    <row r="174" spans="1:2" x14ac:dyDescent="0.3">
      <c r="A174" t="s">
        <v>696</v>
      </c>
      <c r="B174" t="s">
        <v>697</v>
      </c>
    </row>
    <row r="175" spans="1:2" x14ac:dyDescent="0.3">
      <c r="A175" t="s">
        <v>698</v>
      </c>
      <c r="B175" t="s">
        <v>699</v>
      </c>
    </row>
    <row r="176" spans="1:2" x14ac:dyDescent="0.3">
      <c r="A176" t="s">
        <v>700</v>
      </c>
      <c r="B176" t="s">
        <v>25</v>
      </c>
    </row>
    <row r="177" spans="1:2" x14ac:dyDescent="0.3">
      <c r="A177" t="s">
        <v>701</v>
      </c>
      <c r="B177" t="s">
        <v>702</v>
      </c>
    </row>
    <row r="178" spans="1:2" x14ac:dyDescent="0.3">
      <c r="A178" t="s">
        <v>703</v>
      </c>
      <c r="B178" t="s">
        <v>704</v>
      </c>
    </row>
    <row r="179" spans="1:2" x14ac:dyDescent="0.3">
      <c r="A179" t="s">
        <v>705</v>
      </c>
      <c r="B179" t="s">
        <v>79</v>
      </c>
    </row>
    <row r="180" spans="1:2" x14ac:dyDescent="0.3">
      <c r="A180" t="s">
        <v>706</v>
      </c>
      <c r="B180" t="s">
        <v>242</v>
      </c>
    </row>
    <row r="181" spans="1:2" x14ac:dyDescent="0.3">
      <c r="A181" t="s">
        <v>707</v>
      </c>
      <c r="B181" t="s">
        <v>708</v>
      </c>
    </row>
    <row r="182" spans="1:2" x14ac:dyDescent="0.3">
      <c r="A182" t="s">
        <v>709</v>
      </c>
      <c r="B182" t="s">
        <v>710</v>
      </c>
    </row>
    <row r="183" spans="1:2" x14ac:dyDescent="0.3">
      <c r="A183" t="s">
        <v>711</v>
      </c>
      <c r="B183" t="s">
        <v>332</v>
      </c>
    </row>
    <row r="184" spans="1:2" x14ac:dyDescent="0.3">
      <c r="A184" t="s">
        <v>712</v>
      </c>
      <c r="B184" t="s">
        <v>713</v>
      </c>
    </row>
    <row r="185" spans="1:2" x14ac:dyDescent="0.3">
      <c r="A185" t="s">
        <v>714</v>
      </c>
      <c r="B185" t="s">
        <v>715</v>
      </c>
    </row>
    <row r="186" spans="1:2" x14ac:dyDescent="0.3">
      <c r="A186" t="s">
        <v>716</v>
      </c>
      <c r="B186" t="s">
        <v>717</v>
      </c>
    </row>
    <row r="187" spans="1:2" x14ac:dyDescent="0.3">
      <c r="A187" t="s">
        <v>718</v>
      </c>
      <c r="B187" t="s">
        <v>719</v>
      </c>
    </row>
    <row r="188" spans="1:2" x14ac:dyDescent="0.3">
      <c r="A188" t="s">
        <v>720</v>
      </c>
      <c r="B188" t="s">
        <v>721</v>
      </c>
    </row>
    <row r="189" spans="1:2" x14ac:dyDescent="0.3">
      <c r="A189" t="s">
        <v>722</v>
      </c>
      <c r="B189" t="s">
        <v>93</v>
      </c>
    </row>
    <row r="190" spans="1:2" x14ac:dyDescent="0.3">
      <c r="A190" t="s">
        <v>723</v>
      </c>
      <c r="B190" t="s">
        <v>115</v>
      </c>
    </row>
    <row r="191" spans="1:2" x14ac:dyDescent="0.3">
      <c r="A191" t="s">
        <v>724</v>
      </c>
      <c r="B191" t="s">
        <v>142</v>
      </c>
    </row>
    <row r="192" spans="1:2" x14ac:dyDescent="0.3">
      <c r="A192" t="s">
        <v>725</v>
      </c>
      <c r="B192" t="s">
        <v>45</v>
      </c>
    </row>
    <row r="193" spans="1:2" x14ac:dyDescent="0.3">
      <c r="A193" t="s">
        <v>726</v>
      </c>
      <c r="B193" t="s">
        <v>727</v>
      </c>
    </row>
    <row r="194" spans="1:2" x14ac:dyDescent="0.3">
      <c r="A194" t="s">
        <v>728</v>
      </c>
      <c r="B194" t="s">
        <v>729</v>
      </c>
    </row>
    <row r="195" spans="1:2" x14ac:dyDescent="0.3">
      <c r="A195" t="s">
        <v>730</v>
      </c>
      <c r="B195" t="s">
        <v>731</v>
      </c>
    </row>
    <row r="196" spans="1:2" x14ac:dyDescent="0.3">
      <c r="A196" t="s">
        <v>732</v>
      </c>
      <c r="B196" t="s">
        <v>733</v>
      </c>
    </row>
    <row r="197" spans="1:2" x14ac:dyDescent="0.3">
      <c r="A197" t="s">
        <v>734</v>
      </c>
      <c r="B197" t="s">
        <v>735</v>
      </c>
    </row>
    <row r="198" spans="1:2" x14ac:dyDescent="0.3">
      <c r="A198" t="s">
        <v>736</v>
      </c>
      <c r="B198" t="s">
        <v>737</v>
      </c>
    </row>
    <row r="199" spans="1:2" x14ac:dyDescent="0.3">
      <c r="A199" t="s">
        <v>738</v>
      </c>
      <c r="B199" t="s">
        <v>739</v>
      </c>
    </row>
    <row r="200" spans="1:2" x14ac:dyDescent="0.3">
      <c r="A200" t="s">
        <v>740</v>
      </c>
      <c r="B200" t="s">
        <v>741</v>
      </c>
    </row>
    <row r="201" spans="1:2" x14ac:dyDescent="0.3">
      <c r="A201" t="s">
        <v>742</v>
      </c>
      <c r="B201" t="s">
        <v>743</v>
      </c>
    </row>
    <row r="202" spans="1:2" x14ac:dyDescent="0.3">
      <c r="A202" t="s">
        <v>744</v>
      </c>
      <c r="B202" t="s">
        <v>745</v>
      </c>
    </row>
    <row r="203" spans="1:2" x14ac:dyDescent="0.3">
      <c r="A203" t="s">
        <v>2104</v>
      </c>
      <c r="B203" t="s">
        <v>2084</v>
      </c>
    </row>
    <row r="204" spans="1:2" x14ac:dyDescent="0.3">
      <c r="A204" t="s">
        <v>746</v>
      </c>
      <c r="B204" t="s">
        <v>747</v>
      </c>
    </row>
    <row r="205" spans="1:2" x14ac:dyDescent="0.3">
      <c r="A205" t="s">
        <v>748</v>
      </c>
      <c r="B205" t="s">
        <v>75</v>
      </c>
    </row>
    <row r="206" spans="1:2" x14ac:dyDescent="0.3">
      <c r="A206" t="s">
        <v>749</v>
      </c>
      <c r="B206" t="s">
        <v>5</v>
      </c>
    </row>
    <row r="207" spans="1:2" x14ac:dyDescent="0.3">
      <c r="A207" t="s">
        <v>750</v>
      </c>
      <c r="B207" t="s">
        <v>751</v>
      </c>
    </row>
    <row r="208" spans="1:2" x14ac:dyDescent="0.3">
      <c r="A208" t="s">
        <v>752</v>
      </c>
      <c r="B208" t="s">
        <v>41</v>
      </c>
    </row>
    <row r="209" spans="1:2" x14ac:dyDescent="0.3">
      <c r="A209" t="s">
        <v>753</v>
      </c>
      <c r="B209" t="s">
        <v>754</v>
      </c>
    </row>
    <row r="210" spans="1:2" x14ac:dyDescent="0.3">
      <c r="A210" t="s">
        <v>755</v>
      </c>
      <c r="B210" t="s">
        <v>756</v>
      </c>
    </row>
    <row r="211" spans="1:2" x14ac:dyDescent="0.3">
      <c r="A211" t="s">
        <v>757</v>
      </c>
      <c r="B211" t="s">
        <v>758</v>
      </c>
    </row>
    <row r="212" spans="1:2" x14ac:dyDescent="0.3">
      <c r="A212" t="s">
        <v>759</v>
      </c>
      <c r="B212" t="s">
        <v>1</v>
      </c>
    </row>
    <row r="213" spans="1:2" x14ac:dyDescent="0.3">
      <c r="A213" t="s">
        <v>760</v>
      </c>
      <c r="B213" t="s">
        <v>761</v>
      </c>
    </row>
    <row r="214" spans="1:2" x14ac:dyDescent="0.3">
      <c r="A214" t="s">
        <v>762</v>
      </c>
      <c r="B214" t="s">
        <v>763</v>
      </c>
    </row>
    <row r="215" spans="1:2" x14ac:dyDescent="0.3">
      <c r="A215" t="s">
        <v>764</v>
      </c>
      <c r="B215" t="s">
        <v>765</v>
      </c>
    </row>
    <row r="216" spans="1:2" x14ac:dyDescent="0.3">
      <c r="A216" t="s">
        <v>766</v>
      </c>
      <c r="B216" t="s">
        <v>168</v>
      </c>
    </row>
    <row r="217" spans="1:2" x14ac:dyDescent="0.3">
      <c r="A217" t="s">
        <v>767</v>
      </c>
      <c r="B217" t="s">
        <v>768</v>
      </c>
    </row>
    <row r="218" spans="1:2" x14ac:dyDescent="0.3">
      <c r="A218" t="s">
        <v>769</v>
      </c>
      <c r="B218" t="s">
        <v>770</v>
      </c>
    </row>
    <row r="219" spans="1:2" x14ac:dyDescent="0.3">
      <c r="A219" t="s">
        <v>771</v>
      </c>
      <c r="B219" t="s">
        <v>127</v>
      </c>
    </row>
    <row r="220" spans="1:2" x14ac:dyDescent="0.3">
      <c r="A220" t="s">
        <v>772</v>
      </c>
      <c r="B220" t="s">
        <v>146</v>
      </c>
    </row>
    <row r="221" spans="1:2" x14ac:dyDescent="0.3">
      <c r="A221" t="s">
        <v>773</v>
      </c>
      <c r="B221" t="s">
        <v>774</v>
      </c>
    </row>
    <row r="222" spans="1:2" x14ac:dyDescent="0.3">
      <c r="A222" t="s">
        <v>775</v>
      </c>
      <c r="B222" t="s">
        <v>776</v>
      </c>
    </row>
    <row r="223" spans="1:2" x14ac:dyDescent="0.3">
      <c r="A223" t="s">
        <v>777</v>
      </c>
      <c r="B223" t="s">
        <v>778</v>
      </c>
    </row>
    <row r="224" spans="1:2" x14ac:dyDescent="0.3">
      <c r="A224" t="s">
        <v>779</v>
      </c>
      <c r="B224" t="s">
        <v>200</v>
      </c>
    </row>
    <row r="225" spans="1:2" x14ac:dyDescent="0.3">
      <c r="A225" t="s">
        <v>780</v>
      </c>
      <c r="B225" t="s">
        <v>781</v>
      </c>
    </row>
    <row r="226" spans="1:2" x14ac:dyDescent="0.3">
      <c r="A226" t="s">
        <v>2105</v>
      </c>
      <c r="B226" t="s">
        <v>2106</v>
      </c>
    </row>
    <row r="227" spans="1:2" x14ac:dyDescent="0.3">
      <c r="A227" t="s">
        <v>782</v>
      </c>
      <c r="B227" t="s">
        <v>184</v>
      </c>
    </row>
    <row r="228" spans="1:2" x14ac:dyDescent="0.3">
      <c r="A228" t="s">
        <v>783</v>
      </c>
      <c r="B228" t="s">
        <v>784</v>
      </c>
    </row>
    <row r="229" spans="1:2" x14ac:dyDescent="0.3">
      <c r="A229" t="s">
        <v>785</v>
      </c>
      <c r="B229" t="s">
        <v>786</v>
      </c>
    </row>
    <row r="230" spans="1:2" x14ac:dyDescent="0.3">
      <c r="A230" t="s">
        <v>339</v>
      </c>
      <c r="B230" t="s">
        <v>340</v>
      </c>
    </row>
    <row r="231" spans="1:2" x14ac:dyDescent="0.3">
      <c r="A231" t="s">
        <v>365</v>
      </c>
      <c r="B231" t="s">
        <v>366</v>
      </c>
    </row>
    <row r="232" spans="1:2" x14ac:dyDescent="0.3">
      <c r="A232" t="s">
        <v>787</v>
      </c>
      <c r="B232" t="s">
        <v>788</v>
      </c>
    </row>
    <row r="233" spans="1:2" x14ac:dyDescent="0.3">
      <c r="A233" t="s">
        <v>789</v>
      </c>
      <c r="B233" t="s">
        <v>790</v>
      </c>
    </row>
    <row r="234" spans="1:2" x14ac:dyDescent="0.3">
      <c r="A234" t="s">
        <v>791</v>
      </c>
      <c r="B234" t="s">
        <v>144</v>
      </c>
    </row>
    <row r="235" spans="1:2" x14ac:dyDescent="0.3">
      <c r="A235" t="s">
        <v>792</v>
      </c>
      <c r="B235" t="s">
        <v>793</v>
      </c>
    </row>
    <row r="236" spans="1:2" x14ac:dyDescent="0.3">
      <c r="A236" t="s">
        <v>794</v>
      </c>
      <c r="B236" t="s">
        <v>795</v>
      </c>
    </row>
    <row r="237" spans="1:2" x14ac:dyDescent="0.3">
      <c r="A237" t="s">
        <v>2107</v>
      </c>
      <c r="B237" t="s">
        <v>2088</v>
      </c>
    </row>
    <row r="238" spans="1:2" x14ac:dyDescent="0.3">
      <c r="A238" t="s">
        <v>362</v>
      </c>
      <c r="B238" t="s">
        <v>336</v>
      </c>
    </row>
    <row r="239" spans="1:2" x14ac:dyDescent="0.3">
      <c r="A239" t="s">
        <v>796</v>
      </c>
      <c r="B239" t="s">
        <v>797</v>
      </c>
    </row>
    <row r="240" spans="1:2" x14ac:dyDescent="0.3">
      <c r="A240" t="s">
        <v>798</v>
      </c>
      <c r="B240" t="s">
        <v>799</v>
      </c>
    </row>
    <row r="241" spans="1:2" x14ac:dyDescent="0.3">
      <c r="A241" t="s">
        <v>800</v>
      </c>
      <c r="B241" t="s">
        <v>801</v>
      </c>
    </row>
    <row r="242" spans="1:2" x14ac:dyDescent="0.3">
      <c r="A242" t="s">
        <v>802</v>
      </c>
      <c r="B242" t="s">
        <v>803</v>
      </c>
    </row>
    <row r="243" spans="1:2" x14ac:dyDescent="0.3">
      <c r="A243" t="s">
        <v>804</v>
      </c>
      <c r="B243" t="s">
        <v>43</v>
      </c>
    </row>
    <row r="244" spans="1:2" x14ac:dyDescent="0.3">
      <c r="A244" t="s">
        <v>805</v>
      </c>
      <c r="B244" t="s">
        <v>178</v>
      </c>
    </row>
    <row r="245" spans="1:2" x14ac:dyDescent="0.3">
      <c r="A245" t="s">
        <v>806</v>
      </c>
      <c r="B245" t="s">
        <v>138</v>
      </c>
    </row>
    <row r="246" spans="1:2" x14ac:dyDescent="0.3">
      <c r="A246" t="s">
        <v>807</v>
      </c>
      <c r="B246" t="s">
        <v>808</v>
      </c>
    </row>
    <row r="247" spans="1:2" x14ac:dyDescent="0.3">
      <c r="A247" t="s">
        <v>809</v>
      </c>
      <c r="B247" t="s">
        <v>810</v>
      </c>
    </row>
    <row r="248" spans="1:2" x14ac:dyDescent="0.3">
      <c r="A248" t="s">
        <v>811</v>
      </c>
      <c r="B248" t="s">
        <v>188</v>
      </c>
    </row>
    <row r="249" spans="1:2" x14ac:dyDescent="0.3">
      <c r="A249" t="s">
        <v>812</v>
      </c>
      <c r="B249" t="s">
        <v>813</v>
      </c>
    </row>
    <row r="250" spans="1:2" x14ac:dyDescent="0.3">
      <c r="A250" t="s">
        <v>814</v>
      </c>
      <c r="B250" t="s">
        <v>815</v>
      </c>
    </row>
    <row r="251" spans="1:2" x14ac:dyDescent="0.3">
      <c r="A251" t="s">
        <v>816</v>
      </c>
      <c r="B251" t="s">
        <v>817</v>
      </c>
    </row>
    <row r="252" spans="1:2" x14ac:dyDescent="0.3">
      <c r="A252" t="s">
        <v>818</v>
      </c>
      <c r="B252" t="s">
        <v>819</v>
      </c>
    </row>
    <row r="253" spans="1:2" x14ac:dyDescent="0.3">
      <c r="A253" t="s">
        <v>820</v>
      </c>
      <c r="B253" t="s">
        <v>821</v>
      </c>
    </row>
    <row r="254" spans="1:2" x14ac:dyDescent="0.3">
      <c r="A254" t="s">
        <v>822</v>
      </c>
      <c r="B254" t="s">
        <v>196</v>
      </c>
    </row>
    <row r="255" spans="1:2" x14ac:dyDescent="0.3">
      <c r="A255" t="s">
        <v>823</v>
      </c>
      <c r="B255" t="s">
        <v>824</v>
      </c>
    </row>
    <row r="256" spans="1:2" x14ac:dyDescent="0.3">
      <c r="A256" t="s">
        <v>825</v>
      </c>
      <c r="B256" t="s">
        <v>826</v>
      </c>
    </row>
    <row r="257" spans="1:2" x14ac:dyDescent="0.3">
      <c r="A257" t="s">
        <v>827</v>
      </c>
      <c r="B257" t="s">
        <v>261</v>
      </c>
    </row>
    <row r="258" spans="1:2" x14ac:dyDescent="0.3">
      <c r="A258" t="s">
        <v>828</v>
      </c>
      <c r="B258" t="s">
        <v>829</v>
      </c>
    </row>
    <row r="259" spans="1:2" x14ac:dyDescent="0.3">
      <c r="A259" t="s">
        <v>830</v>
      </c>
      <c r="B259" t="s">
        <v>831</v>
      </c>
    </row>
    <row r="260" spans="1:2" x14ac:dyDescent="0.3">
      <c r="A260" t="s">
        <v>394</v>
      </c>
      <c r="B260" t="s">
        <v>395</v>
      </c>
    </row>
    <row r="261" spans="1:2" x14ac:dyDescent="0.3">
      <c r="A261" t="s">
        <v>832</v>
      </c>
      <c r="B261" t="s">
        <v>833</v>
      </c>
    </row>
    <row r="262" spans="1:2" x14ac:dyDescent="0.3">
      <c r="A262" t="s">
        <v>834</v>
      </c>
      <c r="B262" t="s">
        <v>835</v>
      </c>
    </row>
    <row r="263" spans="1:2" x14ac:dyDescent="0.3">
      <c r="A263" t="s">
        <v>836</v>
      </c>
      <c r="B263" t="s">
        <v>837</v>
      </c>
    </row>
    <row r="264" spans="1:2" x14ac:dyDescent="0.3">
      <c r="A264" t="s">
        <v>838</v>
      </c>
      <c r="B264" t="s">
        <v>839</v>
      </c>
    </row>
    <row r="265" spans="1:2" x14ac:dyDescent="0.3">
      <c r="A265" t="s">
        <v>840</v>
      </c>
      <c r="B265" t="s">
        <v>841</v>
      </c>
    </row>
    <row r="266" spans="1:2" x14ac:dyDescent="0.3">
      <c r="A266" t="s">
        <v>346</v>
      </c>
      <c r="B266" t="s">
        <v>63</v>
      </c>
    </row>
    <row r="267" spans="1:2" x14ac:dyDescent="0.3">
      <c r="A267" t="s">
        <v>842</v>
      </c>
      <c r="B267" t="s">
        <v>843</v>
      </c>
    </row>
    <row r="268" spans="1:2" x14ac:dyDescent="0.3">
      <c r="A268" t="s">
        <v>844</v>
      </c>
      <c r="B268" t="s">
        <v>845</v>
      </c>
    </row>
    <row r="269" spans="1:2" x14ac:dyDescent="0.3">
      <c r="A269" t="s">
        <v>846</v>
      </c>
      <c r="B269" t="s">
        <v>847</v>
      </c>
    </row>
    <row r="270" spans="1:2" x14ac:dyDescent="0.3">
      <c r="A270" t="s">
        <v>848</v>
      </c>
      <c r="B270" t="s">
        <v>849</v>
      </c>
    </row>
    <row r="271" spans="1:2" x14ac:dyDescent="0.3">
      <c r="A271" t="s">
        <v>850</v>
      </c>
      <c r="B271" t="s">
        <v>851</v>
      </c>
    </row>
    <row r="272" spans="1:2" x14ac:dyDescent="0.3">
      <c r="A272" t="s">
        <v>387</v>
      </c>
      <c r="B272" t="s">
        <v>388</v>
      </c>
    </row>
    <row r="273" spans="1:2" x14ac:dyDescent="0.3">
      <c r="A273" t="s">
        <v>350</v>
      </c>
      <c r="B273" t="s">
        <v>65</v>
      </c>
    </row>
    <row r="274" spans="1:2" x14ac:dyDescent="0.3">
      <c r="A274" t="s">
        <v>381</v>
      </c>
      <c r="B274" t="s">
        <v>382</v>
      </c>
    </row>
    <row r="275" spans="1:2" x14ac:dyDescent="0.3">
      <c r="A275" t="s">
        <v>852</v>
      </c>
      <c r="B275" t="s">
        <v>853</v>
      </c>
    </row>
    <row r="276" spans="1:2" x14ac:dyDescent="0.3">
      <c r="A276" t="s">
        <v>379</v>
      </c>
      <c r="B276" t="s">
        <v>380</v>
      </c>
    </row>
    <row r="277" spans="1:2" x14ac:dyDescent="0.3">
      <c r="A277" t="s">
        <v>854</v>
      </c>
      <c r="B277" t="s">
        <v>855</v>
      </c>
    </row>
    <row r="278" spans="1:2" x14ac:dyDescent="0.3">
      <c r="A278" t="s">
        <v>373</v>
      </c>
      <c r="B278" t="s">
        <v>374</v>
      </c>
    </row>
    <row r="279" spans="1:2" x14ac:dyDescent="0.3">
      <c r="A279" t="s">
        <v>348</v>
      </c>
      <c r="B279" t="s">
        <v>349</v>
      </c>
    </row>
    <row r="280" spans="1:2" x14ac:dyDescent="0.3">
      <c r="A280" t="s">
        <v>856</v>
      </c>
      <c r="B280" t="s">
        <v>267</v>
      </c>
    </row>
    <row r="281" spans="1:2" x14ac:dyDescent="0.3">
      <c r="A281" t="s">
        <v>317</v>
      </c>
      <c r="B281" t="s">
        <v>318</v>
      </c>
    </row>
    <row r="282" spans="1:2" x14ac:dyDescent="0.3">
      <c r="A282" t="s">
        <v>857</v>
      </c>
      <c r="B282" t="s">
        <v>858</v>
      </c>
    </row>
    <row r="283" spans="1:2" x14ac:dyDescent="0.3">
      <c r="A283" t="s">
        <v>859</v>
      </c>
      <c r="B283" t="s">
        <v>860</v>
      </c>
    </row>
    <row r="284" spans="1:2" x14ac:dyDescent="0.3">
      <c r="A284" t="s">
        <v>861</v>
      </c>
      <c r="B284" t="s">
        <v>530</v>
      </c>
    </row>
    <row r="285" spans="1:2" x14ac:dyDescent="0.3">
      <c r="A285" t="s">
        <v>862</v>
      </c>
      <c r="B285" t="s">
        <v>863</v>
      </c>
    </row>
    <row r="286" spans="1:2" x14ac:dyDescent="0.3">
      <c r="A286" t="s">
        <v>864</v>
      </c>
      <c r="B286" t="s">
        <v>865</v>
      </c>
    </row>
    <row r="287" spans="1:2" x14ac:dyDescent="0.3">
      <c r="A287" t="s">
        <v>866</v>
      </c>
      <c r="B287" t="s">
        <v>867</v>
      </c>
    </row>
    <row r="288" spans="1:2" x14ac:dyDescent="0.3">
      <c r="A288" t="s">
        <v>868</v>
      </c>
      <c r="B288" t="s">
        <v>869</v>
      </c>
    </row>
    <row r="289" spans="1:2" x14ac:dyDescent="0.3">
      <c r="A289" t="s">
        <v>870</v>
      </c>
      <c r="B289" t="s">
        <v>871</v>
      </c>
    </row>
    <row r="290" spans="1:2" x14ac:dyDescent="0.3">
      <c r="A290" t="s">
        <v>872</v>
      </c>
      <c r="B290" t="s">
        <v>873</v>
      </c>
    </row>
    <row r="291" spans="1:2" x14ac:dyDescent="0.3">
      <c r="A291" t="s">
        <v>874</v>
      </c>
      <c r="B291" t="s">
        <v>875</v>
      </c>
    </row>
    <row r="292" spans="1:2" x14ac:dyDescent="0.3">
      <c r="A292" t="s">
        <v>876</v>
      </c>
      <c r="B292" t="s">
        <v>877</v>
      </c>
    </row>
    <row r="293" spans="1:2" x14ac:dyDescent="0.3">
      <c r="A293" t="s">
        <v>878</v>
      </c>
      <c r="B293" t="s">
        <v>879</v>
      </c>
    </row>
    <row r="294" spans="1:2" x14ac:dyDescent="0.3">
      <c r="A294" t="s">
        <v>880</v>
      </c>
      <c r="B294" t="s">
        <v>881</v>
      </c>
    </row>
    <row r="295" spans="1:2" x14ac:dyDescent="0.3">
      <c r="A295" t="s">
        <v>882</v>
      </c>
      <c r="B295" t="s">
        <v>883</v>
      </c>
    </row>
    <row r="296" spans="1:2" x14ac:dyDescent="0.3">
      <c r="A296" t="s">
        <v>884</v>
      </c>
      <c r="B296" t="s">
        <v>885</v>
      </c>
    </row>
    <row r="297" spans="1:2" x14ac:dyDescent="0.3">
      <c r="A297" t="s">
        <v>886</v>
      </c>
      <c r="B297" t="s">
        <v>887</v>
      </c>
    </row>
    <row r="298" spans="1:2" x14ac:dyDescent="0.3">
      <c r="A298" t="s">
        <v>888</v>
      </c>
      <c r="B298" t="s">
        <v>889</v>
      </c>
    </row>
    <row r="299" spans="1:2" x14ac:dyDescent="0.3">
      <c r="A299" t="s">
        <v>890</v>
      </c>
      <c r="B299" t="s">
        <v>891</v>
      </c>
    </row>
    <row r="300" spans="1:2" x14ac:dyDescent="0.3">
      <c r="A300" t="s">
        <v>892</v>
      </c>
      <c r="B300" t="s">
        <v>893</v>
      </c>
    </row>
    <row r="301" spans="1:2" x14ac:dyDescent="0.3">
      <c r="A301" t="s">
        <v>894</v>
      </c>
      <c r="B301" t="s">
        <v>895</v>
      </c>
    </row>
    <row r="302" spans="1:2" x14ac:dyDescent="0.3">
      <c r="A302" t="s">
        <v>310</v>
      </c>
      <c r="B302" t="s">
        <v>57</v>
      </c>
    </row>
    <row r="303" spans="1:2" x14ac:dyDescent="0.3">
      <c r="A303" t="s">
        <v>896</v>
      </c>
      <c r="B303" t="s">
        <v>897</v>
      </c>
    </row>
    <row r="304" spans="1:2" x14ac:dyDescent="0.3">
      <c r="A304" t="s">
        <v>898</v>
      </c>
      <c r="B304" t="s">
        <v>899</v>
      </c>
    </row>
    <row r="305" spans="1:2" x14ac:dyDescent="0.3">
      <c r="A305" t="s">
        <v>900</v>
      </c>
      <c r="B305" t="s">
        <v>901</v>
      </c>
    </row>
    <row r="306" spans="1:2" x14ac:dyDescent="0.3">
      <c r="A306" t="s">
        <v>902</v>
      </c>
      <c r="B306" t="s">
        <v>35</v>
      </c>
    </row>
    <row r="307" spans="1:2" x14ac:dyDescent="0.3">
      <c r="A307" t="s">
        <v>903</v>
      </c>
      <c r="B307" t="s">
        <v>904</v>
      </c>
    </row>
    <row r="308" spans="1:2" x14ac:dyDescent="0.3">
      <c r="A308" t="s">
        <v>905</v>
      </c>
      <c r="B308" t="s">
        <v>906</v>
      </c>
    </row>
    <row r="309" spans="1:2" x14ac:dyDescent="0.3">
      <c r="A309" t="s">
        <v>907</v>
      </c>
      <c r="B309" t="s">
        <v>73</v>
      </c>
    </row>
    <row r="310" spans="1:2" x14ac:dyDescent="0.3">
      <c r="A310" t="s">
        <v>908</v>
      </c>
      <c r="B310" t="s">
        <v>17</v>
      </c>
    </row>
    <row r="311" spans="1:2" x14ac:dyDescent="0.3">
      <c r="A311" t="s">
        <v>909</v>
      </c>
      <c r="B311" t="s">
        <v>910</v>
      </c>
    </row>
    <row r="312" spans="1:2" x14ac:dyDescent="0.3">
      <c r="A312" t="s">
        <v>911</v>
      </c>
      <c r="B312" t="s">
        <v>912</v>
      </c>
    </row>
    <row r="313" spans="1:2" x14ac:dyDescent="0.3">
      <c r="A313" t="s">
        <v>913</v>
      </c>
      <c r="B313" t="s">
        <v>914</v>
      </c>
    </row>
    <row r="314" spans="1:2" x14ac:dyDescent="0.3">
      <c r="A314" t="s">
        <v>915</v>
      </c>
      <c r="B314" t="s">
        <v>916</v>
      </c>
    </row>
    <row r="315" spans="1:2" x14ac:dyDescent="0.3">
      <c r="A315" t="s">
        <v>917</v>
      </c>
      <c r="B315" t="s">
        <v>918</v>
      </c>
    </row>
    <row r="316" spans="1:2" x14ac:dyDescent="0.3">
      <c r="A316" t="s">
        <v>919</v>
      </c>
      <c r="B316" t="s">
        <v>920</v>
      </c>
    </row>
    <row r="317" spans="1:2" x14ac:dyDescent="0.3">
      <c r="A317" t="s">
        <v>321</v>
      </c>
      <c r="B317" t="s">
        <v>322</v>
      </c>
    </row>
    <row r="318" spans="1:2" x14ac:dyDescent="0.3">
      <c r="A318" t="s">
        <v>319</v>
      </c>
      <c r="B318" t="s">
        <v>320</v>
      </c>
    </row>
    <row r="319" spans="1:2" x14ac:dyDescent="0.3">
      <c r="A319" t="s">
        <v>325</v>
      </c>
      <c r="B319" t="s">
        <v>326</v>
      </c>
    </row>
    <row r="320" spans="1:2" x14ac:dyDescent="0.3">
      <c r="A320" t="s">
        <v>308</v>
      </c>
      <c r="B320" t="s">
        <v>309</v>
      </c>
    </row>
    <row r="321" spans="1:2" x14ac:dyDescent="0.3">
      <c r="A321" t="s">
        <v>363</v>
      </c>
      <c r="B321" t="s">
        <v>364</v>
      </c>
    </row>
    <row r="322" spans="1:2" x14ac:dyDescent="0.3">
      <c r="A322" t="s">
        <v>369</v>
      </c>
      <c r="B322" t="s">
        <v>370</v>
      </c>
    </row>
    <row r="323" spans="1:2" x14ac:dyDescent="0.3">
      <c r="A323" t="s">
        <v>371</v>
      </c>
      <c r="B323" t="s">
        <v>372</v>
      </c>
    </row>
    <row r="324" spans="1:2" x14ac:dyDescent="0.3">
      <c r="A324" t="s">
        <v>921</v>
      </c>
      <c r="B324" t="s">
        <v>922</v>
      </c>
    </row>
    <row r="325" spans="1:2" x14ac:dyDescent="0.3">
      <c r="A325" t="s">
        <v>923</v>
      </c>
      <c r="B325" t="s">
        <v>924</v>
      </c>
    </row>
    <row r="326" spans="1:2" x14ac:dyDescent="0.3">
      <c r="A326" t="s">
        <v>357</v>
      </c>
      <c r="B326" t="s">
        <v>55</v>
      </c>
    </row>
    <row r="327" spans="1:2" x14ac:dyDescent="0.3">
      <c r="A327" t="s">
        <v>316</v>
      </c>
      <c r="B327" t="s">
        <v>33</v>
      </c>
    </row>
    <row r="328" spans="1:2" x14ac:dyDescent="0.3">
      <c r="A328" t="s">
        <v>925</v>
      </c>
      <c r="B328" t="s">
        <v>926</v>
      </c>
    </row>
    <row r="329" spans="1:2" x14ac:dyDescent="0.3">
      <c r="A329" t="s">
        <v>927</v>
      </c>
      <c r="B329" t="s">
        <v>928</v>
      </c>
    </row>
    <row r="330" spans="1:2" x14ac:dyDescent="0.3">
      <c r="A330" t="s">
        <v>929</v>
      </c>
      <c r="B330" t="s">
        <v>930</v>
      </c>
    </row>
    <row r="331" spans="1:2" x14ac:dyDescent="0.3">
      <c r="A331" t="s">
        <v>931</v>
      </c>
      <c r="B331" t="s">
        <v>932</v>
      </c>
    </row>
    <row r="332" spans="1:2" x14ac:dyDescent="0.3">
      <c r="A332" t="s">
        <v>933</v>
      </c>
      <c r="B332" t="s">
        <v>934</v>
      </c>
    </row>
    <row r="333" spans="1:2" x14ac:dyDescent="0.3">
      <c r="A333" t="s">
        <v>935</v>
      </c>
      <c r="B333" t="s">
        <v>936</v>
      </c>
    </row>
    <row r="334" spans="1:2" x14ac:dyDescent="0.3">
      <c r="A334" t="s">
        <v>937</v>
      </c>
      <c r="B334" t="s">
        <v>938</v>
      </c>
    </row>
    <row r="335" spans="1:2" x14ac:dyDescent="0.3">
      <c r="A335" t="s">
        <v>939</v>
      </c>
      <c r="B335" t="s">
        <v>232</v>
      </c>
    </row>
    <row r="336" spans="1:2" x14ac:dyDescent="0.3">
      <c r="A336" t="s">
        <v>940</v>
      </c>
      <c r="B336" t="s">
        <v>941</v>
      </c>
    </row>
    <row r="337" spans="1:2" x14ac:dyDescent="0.3">
      <c r="A337" t="s">
        <v>385</v>
      </c>
      <c r="B337" t="s">
        <v>386</v>
      </c>
    </row>
    <row r="338" spans="1:2" x14ac:dyDescent="0.3">
      <c r="A338" t="s">
        <v>942</v>
      </c>
      <c r="B338" t="s">
        <v>943</v>
      </c>
    </row>
    <row r="339" spans="1:2" x14ac:dyDescent="0.3">
      <c r="A339" t="s">
        <v>944</v>
      </c>
      <c r="B339" t="s">
        <v>945</v>
      </c>
    </row>
    <row r="340" spans="1:2" x14ac:dyDescent="0.3">
      <c r="A340" t="s">
        <v>946</v>
      </c>
      <c r="B340" t="s">
        <v>947</v>
      </c>
    </row>
    <row r="341" spans="1:2" x14ac:dyDescent="0.3">
      <c r="A341" t="s">
        <v>315</v>
      </c>
      <c r="B341" t="s">
        <v>59</v>
      </c>
    </row>
    <row r="342" spans="1:2" x14ac:dyDescent="0.3">
      <c r="A342" t="s">
        <v>305</v>
      </c>
      <c r="B342" t="s">
        <v>85</v>
      </c>
    </row>
    <row r="343" spans="1:2" x14ac:dyDescent="0.3">
      <c r="A343" t="s">
        <v>347</v>
      </c>
      <c r="B343" t="s">
        <v>247</v>
      </c>
    </row>
    <row r="344" spans="1:2" x14ac:dyDescent="0.3">
      <c r="A344" t="s">
        <v>948</v>
      </c>
      <c r="B344" t="s">
        <v>109</v>
      </c>
    </row>
    <row r="345" spans="1:2" x14ac:dyDescent="0.3">
      <c r="A345" t="s">
        <v>949</v>
      </c>
      <c r="B345" t="s">
        <v>133</v>
      </c>
    </row>
    <row r="346" spans="1:2" x14ac:dyDescent="0.3">
      <c r="A346" t="s">
        <v>950</v>
      </c>
      <c r="B346" t="s">
        <v>951</v>
      </c>
    </row>
    <row r="347" spans="1:2" x14ac:dyDescent="0.3">
      <c r="A347" t="s">
        <v>952</v>
      </c>
      <c r="B347" t="s">
        <v>953</v>
      </c>
    </row>
    <row r="348" spans="1:2" x14ac:dyDescent="0.3">
      <c r="A348" t="s">
        <v>954</v>
      </c>
      <c r="B348" t="s">
        <v>955</v>
      </c>
    </row>
    <row r="349" spans="1:2" x14ac:dyDescent="0.3">
      <c r="A349" t="s">
        <v>956</v>
      </c>
      <c r="B349" t="s">
        <v>957</v>
      </c>
    </row>
    <row r="350" spans="1:2" x14ac:dyDescent="0.3">
      <c r="A350" t="s">
        <v>958</v>
      </c>
      <c r="B350" t="s">
        <v>959</v>
      </c>
    </row>
    <row r="351" spans="1:2" x14ac:dyDescent="0.3">
      <c r="A351" t="s">
        <v>960</v>
      </c>
      <c r="B351" t="s">
        <v>961</v>
      </c>
    </row>
    <row r="352" spans="1:2" x14ac:dyDescent="0.3">
      <c r="A352" t="s">
        <v>962</v>
      </c>
      <c r="B352" t="s">
        <v>963</v>
      </c>
    </row>
    <row r="353" spans="1:2" x14ac:dyDescent="0.3">
      <c r="A353" t="s">
        <v>341</v>
      </c>
      <c r="B353" t="s">
        <v>342</v>
      </c>
    </row>
    <row r="354" spans="1:2" x14ac:dyDescent="0.3">
      <c r="A354" t="s">
        <v>964</v>
      </c>
      <c r="B354" t="s">
        <v>965</v>
      </c>
    </row>
    <row r="355" spans="1:2" x14ac:dyDescent="0.3">
      <c r="A355" t="s">
        <v>966</v>
      </c>
      <c r="B355" t="s">
        <v>445</v>
      </c>
    </row>
    <row r="356" spans="1:2" x14ac:dyDescent="0.3">
      <c r="A356" t="s">
        <v>967</v>
      </c>
      <c r="B356" t="s">
        <v>968</v>
      </c>
    </row>
    <row r="357" spans="1:2" x14ac:dyDescent="0.3">
      <c r="A357" t="s">
        <v>969</v>
      </c>
      <c r="B357" t="s">
        <v>970</v>
      </c>
    </row>
    <row r="358" spans="1:2" x14ac:dyDescent="0.3">
      <c r="A358" t="s">
        <v>971</v>
      </c>
      <c r="B358" t="s">
        <v>91</v>
      </c>
    </row>
    <row r="359" spans="1:2" x14ac:dyDescent="0.3">
      <c r="A359" t="s">
        <v>972</v>
      </c>
      <c r="B359" t="s">
        <v>27</v>
      </c>
    </row>
    <row r="360" spans="1:2" x14ac:dyDescent="0.3">
      <c r="A360" t="s">
        <v>973</v>
      </c>
      <c r="B360" t="s">
        <v>974</v>
      </c>
    </row>
    <row r="361" spans="1:2" x14ac:dyDescent="0.3">
      <c r="A361" t="s">
        <v>975</v>
      </c>
      <c r="B361" t="s">
        <v>976</v>
      </c>
    </row>
    <row r="362" spans="1:2" x14ac:dyDescent="0.3">
      <c r="A362" t="s">
        <v>977</v>
      </c>
      <c r="B362" t="s">
        <v>978</v>
      </c>
    </row>
    <row r="363" spans="1:2" x14ac:dyDescent="0.3">
      <c r="A363" t="s">
        <v>979</v>
      </c>
      <c r="B363" t="s">
        <v>11</v>
      </c>
    </row>
    <row r="364" spans="1:2" x14ac:dyDescent="0.3">
      <c r="A364" t="s">
        <v>980</v>
      </c>
      <c r="B364" t="s">
        <v>981</v>
      </c>
    </row>
    <row r="365" spans="1:2" x14ac:dyDescent="0.3">
      <c r="A365" t="s">
        <v>982</v>
      </c>
      <c r="B365" t="s">
        <v>983</v>
      </c>
    </row>
    <row r="366" spans="1:2" x14ac:dyDescent="0.3">
      <c r="A366" t="s">
        <v>984</v>
      </c>
      <c r="B366" t="s">
        <v>985</v>
      </c>
    </row>
    <row r="367" spans="1:2" x14ac:dyDescent="0.3">
      <c r="A367" t="s">
        <v>986</v>
      </c>
      <c r="B367" t="s">
        <v>987</v>
      </c>
    </row>
    <row r="368" spans="1:2" x14ac:dyDescent="0.3">
      <c r="A368" t="s">
        <v>988</v>
      </c>
      <c r="B368" t="s">
        <v>989</v>
      </c>
    </row>
    <row r="369" spans="1:2" x14ac:dyDescent="0.3">
      <c r="A369" t="s">
        <v>990</v>
      </c>
      <c r="B369" t="s">
        <v>3</v>
      </c>
    </row>
    <row r="370" spans="1:2" x14ac:dyDescent="0.3">
      <c r="A370" t="s">
        <v>991</v>
      </c>
      <c r="B370" t="s">
        <v>992</v>
      </c>
    </row>
    <row r="371" spans="1:2" x14ac:dyDescent="0.3">
      <c r="A371" t="s">
        <v>993</v>
      </c>
      <c r="B371" t="s">
        <v>226</v>
      </c>
    </row>
    <row r="372" spans="1:2" x14ac:dyDescent="0.3">
      <c r="A372" t="s">
        <v>994</v>
      </c>
      <c r="B372" t="s">
        <v>995</v>
      </c>
    </row>
    <row r="373" spans="1:2" x14ac:dyDescent="0.3">
      <c r="A373" t="s">
        <v>996</v>
      </c>
      <c r="B373" t="s">
        <v>997</v>
      </c>
    </row>
    <row r="374" spans="1:2" x14ac:dyDescent="0.3">
      <c r="A374" t="s">
        <v>998</v>
      </c>
      <c r="B374" t="s">
        <v>999</v>
      </c>
    </row>
    <row r="375" spans="1:2" x14ac:dyDescent="0.3">
      <c r="A375" t="s">
        <v>1000</v>
      </c>
      <c r="B375" t="s">
        <v>1001</v>
      </c>
    </row>
    <row r="376" spans="1:2" x14ac:dyDescent="0.3">
      <c r="A376" t="s">
        <v>1002</v>
      </c>
      <c r="B376" t="s">
        <v>1003</v>
      </c>
    </row>
    <row r="377" spans="1:2" x14ac:dyDescent="0.3">
      <c r="A377" t="s">
        <v>1004</v>
      </c>
      <c r="B377" t="s">
        <v>150</v>
      </c>
    </row>
    <row r="378" spans="1:2" x14ac:dyDescent="0.3">
      <c r="A378" t="s">
        <v>1005</v>
      </c>
      <c r="B378" t="s">
        <v>1006</v>
      </c>
    </row>
    <row r="379" spans="1:2" x14ac:dyDescent="0.3">
      <c r="A379" t="s">
        <v>1007</v>
      </c>
      <c r="B379" t="s">
        <v>1008</v>
      </c>
    </row>
    <row r="380" spans="1:2" x14ac:dyDescent="0.3">
      <c r="A380" t="s">
        <v>1009</v>
      </c>
      <c r="B380" t="s">
        <v>1010</v>
      </c>
    </row>
    <row r="381" spans="1:2" x14ac:dyDescent="0.3">
      <c r="A381" t="s">
        <v>1011</v>
      </c>
      <c r="B381" t="s">
        <v>1012</v>
      </c>
    </row>
    <row r="382" spans="1:2" x14ac:dyDescent="0.3">
      <c r="A382" t="s">
        <v>311</v>
      </c>
      <c r="B382" t="s">
        <v>312</v>
      </c>
    </row>
    <row r="383" spans="1:2" x14ac:dyDescent="0.3">
      <c r="A383" t="s">
        <v>358</v>
      </c>
      <c r="B383" t="s">
        <v>359</v>
      </c>
    </row>
    <row r="384" spans="1:2" x14ac:dyDescent="0.3">
      <c r="A384" t="s">
        <v>360</v>
      </c>
      <c r="B384" t="s">
        <v>361</v>
      </c>
    </row>
    <row r="385" spans="1:2" x14ac:dyDescent="0.3">
      <c r="A385" t="s">
        <v>1013</v>
      </c>
      <c r="B385" t="s">
        <v>1014</v>
      </c>
    </row>
    <row r="386" spans="1:2" x14ac:dyDescent="0.3">
      <c r="A386" t="s">
        <v>377</v>
      </c>
      <c r="B386" t="s">
        <v>378</v>
      </c>
    </row>
    <row r="387" spans="1:2" x14ac:dyDescent="0.3">
      <c r="A387" t="s">
        <v>1015</v>
      </c>
      <c r="B387" t="s">
        <v>1016</v>
      </c>
    </row>
    <row r="388" spans="1:2" x14ac:dyDescent="0.3">
      <c r="A388" t="s">
        <v>390</v>
      </c>
      <c r="B388" t="s">
        <v>391</v>
      </c>
    </row>
    <row r="389" spans="1:2" x14ac:dyDescent="0.3">
      <c r="A389" t="s">
        <v>1017</v>
      </c>
      <c r="B389" t="s">
        <v>1018</v>
      </c>
    </row>
    <row r="390" spans="1:2" x14ac:dyDescent="0.3">
      <c r="A390" t="s">
        <v>1019</v>
      </c>
      <c r="B390" t="s">
        <v>1020</v>
      </c>
    </row>
    <row r="391" spans="1:2" x14ac:dyDescent="0.3">
      <c r="A391" t="s">
        <v>1021</v>
      </c>
      <c r="B391" t="s">
        <v>1022</v>
      </c>
    </row>
    <row r="392" spans="1:2" x14ac:dyDescent="0.3">
      <c r="A392" t="s">
        <v>1023</v>
      </c>
      <c r="B392" t="s">
        <v>1024</v>
      </c>
    </row>
    <row r="393" spans="1:2" x14ac:dyDescent="0.3">
      <c r="A393" t="s">
        <v>1025</v>
      </c>
      <c r="B393" t="s">
        <v>1026</v>
      </c>
    </row>
    <row r="394" spans="1:2" x14ac:dyDescent="0.3">
      <c r="A394" t="s">
        <v>1027</v>
      </c>
      <c r="B394" t="s">
        <v>1028</v>
      </c>
    </row>
    <row r="395" spans="1:2" x14ac:dyDescent="0.3">
      <c r="A395" t="s">
        <v>1029</v>
      </c>
      <c r="B395" t="s">
        <v>1030</v>
      </c>
    </row>
    <row r="396" spans="1:2" x14ac:dyDescent="0.3">
      <c r="A396" t="s">
        <v>1031</v>
      </c>
      <c r="B396" t="s">
        <v>1032</v>
      </c>
    </row>
    <row r="397" spans="1:2" x14ac:dyDescent="0.3">
      <c r="A397" t="s">
        <v>1033</v>
      </c>
      <c r="B397" t="s">
        <v>1034</v>
      </c>
    </row>
    <row r="398" spans="1:2" x14ac:dyDescent="0.3">
      <c r="A398" t="s">
        <v>1035</v>
      </c>
      <c r="B398" t="s">
        <v>1036</v>
      </c>
    </row>
    <row r="399" spans="1:2" x14ac:dyDescent="0.3">
      <c r="A399" t="s">
        <v>1037</v>
      </c>
      <c r="B399" t="s">
        <v>1038</v>
      </c>
    </row>
    <row r="400" spans="1:2" x14ac:dyDescent="0.3">
      <c r="A400" t="s">
        <v>1039</v>
      </c>
      <c r="B400" t="s">
        <v>1040</v>
      </c>
    </row>
    <row r="401" spans="1:2" x14ac:dyDescent="0.3">
      <c r="A401" t="s">
        <v>1041</v>
      </c>
      <c r="B401" t="s">
        <v>1042</v>
      </c>
    </row>
    <row r="402" spans="1:2" x14ac:dyDescent="0.3">
      <c r="A402" t="s">
        <v>1043</v>
      </c>
      <c r="B402" t="s">
        <v>1044</v>
      </c>
    </row>
    <row r="403" spans="1:2" x14ac:dyDescent="0.3">
      <c r="A403" t="s">
        <v>1045</v>
      </c>
      <c r="B403" t="s">
        <v>1046</v>
      </c>
    </row>
    <row r="404" spans="1:2" x14ac:dyDescent="0.3">
      <c r="A404" t="s">
        <v>1047</v>
      </c>
      <c r="B404" t="s">
        <v>1048</v>
      </c>
    </row>
    <row r="405" spans="1:2" x14ac:dyDescent="0.3">
      <c r="A405" t="s">
        <v>1049</v>
      </c>
      <c r="B405" t="s">
        <v>1050</v>
      </c>
    </row>
    <row r="406" spans="1:2" x14ac:dyDescent="0.3">
      <c r="A406" t="s">
        <v>1051</v>
      </c>
      <c r="B406" t="s">
        <v>1052</v>
      </c>
    </row>
    <row r="407" spans="1:2" x14ac:dyDescent="0.3">
      <c r="A407" t="s">
        <v>1053</v>
      </c>
      <c r="B407" t="s">
        <v>1054</v>
      </c>
    </row>
    <row r="408" spans="1:2" x14ac:dyDescent="0.3">
      <c r="A408" t="s">
        <v>1055</v>
      </c>
      <c r="B408" t="s">
        <v>1056</v>
      </c>
    </row>
    <row r="409" spans="1:2" x14ac:dyDescent="0.3">
      <c r="A409" t="s">
        <v>1057</v>
      </c>
      <c r="B409" t="s">
        <v>1058</v>
      </c>
    </row>
    <row r="410" spans="1:2" x14ac:dyDescent="0.3">
      <c r="A410" t="s">
        <v>1059</v>
      </c>
      <c r="B410" t="s">
        <v>1060</v>
      </c>
    </row>
    <row r="411" spans="1:2" x14ac:dyDescent="0.3">
      <c r="A411" t="s">
        <v>1061</v>
      </c>
      <c r="B411" t="s">
        <v>1062</v>
      </c>
    </row>
    <row r="412" spans="1:2" x14ac:dyDescent="0.3">
      <c r="A412" t="s">
        <v>1063</v>
      </c>
      <c r="B412" t="s">
        <v>1064</v>
      </c>
    </row>
    <row r="413" spans="1:2" x14ac:dyDescent="0.3">
      <c r="A413" t="s">
        <v>1065</v>
      </c>
      <c r="B413" t="s">
        <v>1066</v>
      </c>
    </row>
    <row r="414" spans="1:2" x14ac:dyDescent="0.3">
      <c r="A414" t="s">
        <v>1067</v>
      </c>
      <c r="B414" t="s">
        <v>1068</v>
      </c>
    </row>
    <row r="415" spans="1:2" x14ac:dyDescent="0.3">
      <c r="A415" t="s">
        <v>1069</v>
      </c>
      <c r="B415" t="s">
        <v>1070</v>
      </c>
    </row>
    <row r="416" spans="1:2" x14ac:dyDescent="0.3">
      <c r="A416" t="s">
        <v>1071</v>
      </c>
      <c r="B416" t="s">
        <v>1072</v>
      </c>
    </row>
    <row r="417" spans="1:2" x14ac:dyDescent="0.3">
      <c r="A417" t="s">
        <v>1073</v>
      </c>
      <c r="B417" t="s">
        <v>1074</v>
      </c>
    </row>
    <row r="418" spans="1:2" x14ac:dyDescent="0.3">
      <c r="A418" t="s">
        <v>2108</v>
      </c>
      <c r="B418" t="s">
        <v>2090</v>
      </c>
    </row>
    <row r="419" spans="1:2" x14ac:dyDescent="0.3">
      <c r="A419" t="s">
        <v>1075</v>
      </c>
      <c r="B419" t="s">
        <v>1076</v>
      </c>
    </row>
    <row r="420" spans="1:2" x14ac:dyDescent="0.3">
      <c r="A420" t="s">
        <v>1077</v>
      </c>
      <c r="B420" t="s">
        <v>1078</v>
      </c>
    </row>
    <row r="421" spans="1:2" x14ac:dyDescent="0.3">
      <c r="A421" t="s">
        <v>1079</v>
      </c>
      <c r="B421" t="s">
        <v>1080</v>
      </c>
    </row>
    <row r="422" spans="1:2" x14ac:dyDescent="0.3">
      <c r="A422" t="s">
        <v>1081</v>
      </c>
      <c r="B422" t="s">
        <v>1082</v>
      </c>
    </row>
    <row r="423" spans="1:2" x14ac:dyDescent="0.3">
      <c r="A423" t="s">
        <v>1083</v>
      </c>
      <c r="B423" t="s">
        <v>1084</v>
      </c>
    </row>
    <row r="424" spans="1:2" x14ac:dyDescent="0.3">
      <c r="A424" t="s">
        <v>1085</v>
      </c>
      <c r="B424" t="s">
        <v>1086</v>
      </c>
    </row>
    <row r="425" spans="1:2" x14ac:dyDescent="0.3">
      <c r="A425" t="s">
        <v>1087</v>
      </c>
      <c r="B425" t="s">
        <v>1088</v>
      </c>
    </row>
    <row r="426" spans="1:2" x14ac:dyDescent="0.3">
      <c r="A426" t="s">
        <v>1089</v>
      </c>
      <c r="B426" t="s">
        <v>1090</v>
      </c>
    </row>
    <row r="427" spans="1:2" x14ac:dyDescent="0.3">
      <c r="A427" t="s">
        <v>1091</v>
      </c>
      <c r="B427" t="s">
        <v>1092</v>
      </c>
    </row>
    <row r="428" spans="1:2" x14ac:dyDescent="0.3">
      <c r="A428" t="s">
        <v>1093</v>
      </c>
      <c r="B428" t="s">
        <v>1094</v>
      </c>
    </row>
    <row r="429" spans="1:2" x14ac:dyDescent="0.3">
      <c r="A429" t="s">
        <v>1095</v>
      </c>
      <c r="B429" t="s">
        <v>1096</v>
      </c>
    </row>
    <row r="430" spans="1:2" x14ac:dyDescent="0.3">
      <c r="A430" t="s">
        <v>1097</v>
      </c>
      <c r="B430" t="s">
        <v>1098</v>
      </c>
    </row>
    <row r="431" spans="1:2" x14ac:dyDescent="0.3">
      <c r="A431" t="s">
        <v>1099</v>
      </c>
      <c r="B431" t="s">
        <v>121</v>
      </c>
    </row>
    <row r="432" spans="1:2" x14ac:dyDescent="0.3">
      <c r="A432" t="s">
        <v>1100</v>
      </c>
      <c r="B432" t="s">
        <v>164</v>
      </c>
    </row>
    <row r="433" spans="1:2" x14ac:dyDescent="0.3">
      <c r="A433" t="s">
        <v>1101</v>
      </c>
      <c r="B433" t="s">
        <v>1102</v>
      </c>
    </row>
    <row r="434" spans="1:2" x14ac:dyDescent="0.3">
      <c r="A434" t="s">
        <v>1103</v>
      </c>
      <c r="B434" t="s">
        <v>1104</v>
      </c>
    </row>
    <row r="435" spans="1:2" x14ac:dyDescent="0.3">
      <c r="A435" t="s">
        <v>1105</v>
      </c>
      <c r="B435" t="s">
        <v>1106</v>
      </c>
    </row>
    <row r="436" spans="1:2" x14ac:dyDescent="0.3">
      <c r="A436" t="s">
        <v>1107</v>
      </c>
      <c r="B436" t="s">
        <v>1108</v>
      </c>
    </row>
    <row r="437" spans="1:2" x14ac:dyDescent="0.3">
      <c r="A437" t="s">
        <v>399</v>
      </c>
      <c r="B437" t="s">
        <v>119</v>
      </c>
    </row>
    <row r="438" spans="1:2" x14ac:dyDescent="0.3">
      <c r="A438" t="s">
        <v>1109</v>
      </c>
      <c r="B438" t="s">
        <v>443</v>
      </c>
    </row>
    <row r="439" spans="1:2" x14ac:dyDescent="0.3">
      <c r="A439" t="s">
        <v>1110</v>
      </c>
      <c r="B439" t="s">
        <v>1111</v>
      </c>
    </row>
    <row r="440" spans="1:2" x14ac:dyDescent="0.3">
      <c r="A440" t="s">
        <v>1112</v>
      </c>
      <c r="B440" t="s">
        <v>1113</v>
      </c>
    </row>
    <row r="441" spans="1:2" x14ac:dyDescent="0.3">
      <c r="A441" t="s">
        <v>1114</v>
      </c>
      <c r="B441" t="s">
        <v>1115</v>
      </c>
    </row>
    <row r="442" spans="1:2" x14ac:dyDescent="0.3">
      <c r="A442" t="s">
        <v>1116</v>
      </c>
      <c r="B442" t="s">
        <v>83</v>
      </c>
    </row>
    <row r="443" spans="1:2" x14ac:dyDescent="0.3">
      <c r="A443" t="s">
        <v>1117</v>
      </c>
      <c r="B443" t="s">
        <v>13</v>
      </c>
    </row>
    <row r="444" spans="1:2" x14ac:dyDescent="0.3">
      <c r="A444" t="s">
        <v>1118</v>
      </c>
      <c r="B444" t="s">
        <v>1119</v>
      </c>
    </row>
    <row r="445" spans="1:2" x14ac:dyDescent="0.3">
      <c r="A445" t="s">
        <v>1120</v>
      </c>
      <c r="B445" t="s">
        <v>1121</v>
      </c>
    </row>
    <row r="446" spans="1:2" x14ac:dyDescent="0.3">
      <c r="A446" t="s">
        <v>1122</v>
      </c>
      <c r="B446" t="s">
        <v>81</v>
      </c>
    </row>
    <row r="447" spans="1:2" x14ac:dyDescent="0.3">
      <c r="A447" t="s">
        <v>1123</v>
      </c>
      <c r="B447" t="s">
        <v>1124</v>
      </c>
    </row>
    <row r="448" spans="1:2" x14ac:dyDescent="0.3">
      <c r="A448" t="s">
        <v>1125</v>
      </c>
      <c r="B448" t="s">
        <v>1126</v>
      </c>
    </row>
    <row r="449" spans="1:2" x14ac:dyDescent="0.3">
      <c r="A449" t="s">
        <v>1127</v>
      </c>
      <c r="B449" t="s">
        <v>1128</v>
      </c>
    </row>
    <row r="450" spans="1:2" x14ac:dyDescent="0.3">
      <c r="A450" t="s">
        <v>1129</v>
      </c>
      <c r="B450" t="s">
        <v>1130</v>
      </c>
    </row>
    <row r="451" spans="1:2" x14ac:dyDescent="0.3">
      <c r="A451" t="s">
        <v>1131</v>
      </c>
      <c r="B451" t="s">
        <v>1132</v>
      </c>
    </row>
    <row r="452" spans="1:2" x14ac:dyDescent="0.3">
      <c r="A452" t="s">
        <v>1133</v>
      </c>
      <c r="B452" t="s">
        <v>1134</v>
      </c>
    </row>
    <row r="453" spans="1:2" x14ac:dyDescent="0.3">
      <c r="A453" t="s">
        <v>301</v>
      </c>
      <c r="B453" t="s">
        <v>302</v>
      </c>
    </row>
    <row r="454" spans="1:2" x14ac:dyDescent="0.3">
      <c r="A454" t="s">
        <v>323</v>
      </c>
      <c r="B454" t="s">
        <v>324</v>
      </c>
    </row>
    <row r="455" spans="1:2" x14ac:dyDescent="0.3">
      <c r="A455" t="s">
        <v>1135</v>
      </c>
      <c r="B455" t="s">
        <v>1136</v>
      </c>
    </row>
    <row r="456" spans="1:2" x14ac:dyDescent="0.3">
      <c r="A456" t="s">
        <v>1137</v>
      </c>
      <c r="B456" t="s">
        <v>172</v>
      </c>
    </row>
    <row r="457" spans="1:2" x14ac:dyDescent="0.3">
      <c r="A457" t="s">
        <v>1138</v>
      </c>
      <c r="B457" t="s">
        <v>1139</v>
      </c>
    </row>
    <row r="458" spans="1:2" x14ac:dyDescent="0.3">
      <c r="A458" t="s">
        <v>1140</v>
      </c>
      <c r="B458" t="s">
        <v>1141</v>
      </c>
    </row>
    <row r="459" spans="1:2" x14ac:dyDescent="0.3">
      <c r="A459" t="s">
        <v>396</v>
      </c>
      <c r="B459" t="s">
        <v>397</v>
      </c>
    </row>
    <row r="460" spans="1:2" x14ac:dyDescent="0.3">
      <c r="A460" t="s">
        <v>1142</v>
      </c>
      <c r="B460" t="s">
        <v>1143</v>
      </c>
    </row>
    <row r="461" spans="1:2" x14ac:dyDescent="0.3">
      <c r="A461" t="s">
        <v>1144</v>
      </c>
      <c r="B461" t="s">
        <v>1145</v>
      </c>
    </row>
    <row r="462" spans="1:2" x14ac:dyDescent="0.3">
      <c r="A462" t="s">
        <v>1146</v>
      </c>
      <c r="B462" t="s">
        <v>1147</v>
      </c>
    </row>
    <row r="463" spans="1:2" x14ac:dyDescent="0.3">
      <c r="A463" t="s">
        <v>1148</v>
      </c>
      <c r="B463" t="s">
        <v>152</v>
      </c>
    </row>
    <row r="464" spans="1:2" x14ac:dyDescent="0.3">
      <c r="A464" t="s">
        <v>1149</v>
      </c>
      <c r="B464" t="s">
        <v>1150</v>
      </c>
    </row>
    <row r="465" spans="1:2" x14ac:dyDescent="0.3">
      <c r="A465" t="s">
        <v>1151</v>
      </c>
      <c r="B465" t="s">
        <v>330</v>
      </c>
    </row>
    <row r="466" spans="1:2" x14ac:dyDescent="0.3">
      <c r="A466" t="s">
        <v>1152</v>
      </c>
      <c r="B466" t="s">
        <v>1153</v>
      </c>
    </row>
    <row r="467" spans="1:2" x14ac:dyDescent="0.3">
      <c r="A467" t="s">
        <v>1154</v>
      </c>
      <c r="B467" t="s">
        <v>1155</v>
      </c>
    </row>
    <row r="468" spans="1:2" x14ac:dyDescent="0.3">
      <c r="A468" t="s">
        <v>1156</v>
      </c>
      <c r="B468" t="s">
        <v>1157</v>
      </c>
    </row>
    <row r="469" spans="1:2" x14ac:dyDescent="0.3">
      <c r="A469" t="s">
        <v>1158</v>
      </c>
      <c r="B469" t="s">
        <v>1159</v>
      </c>
    </row>
    <row r="470" spans="1:2" x14ac:dyDescent="0.3">
      <c r="A470" t="s">
        <v>1160</v>
      </c>
      <c r="B470" t="s">
        <v>1161</v>
      </c>
    </row>
    <row r="471" spans="1:2" x14ac:dyDescent="0.3">
      <c r="A471" t="s">
        <v>1162</v>
      </c>
      <c r="B471" t="s">
        <v>1163</v>
      </c>
    </row>
    <row r="472" spans="1:2" x14ac:dyDescent="0.3">
      <c r="A472" t="s">
        <v>1164</v>
      </c>
      <c r="B472" t="s">
        <v>1165</v>
      </c>
    </row>
    <row r="473" spans="1:2" x14ac:dyDescent="0.3">
      <c r="A473" t="s">
        <v>1166</v>
      </c>
      <c r="B473" t="s">
        <v>573</v>
      </c>
    </row>
    <row r="474" spans="1:2" x14ac:dyDescent="0.3">
      <c r="A474" t="s">
        <v>1167</v>
      </c>
      <c r="B474" t="s">
        <v>117</v>
      </c>
    </row>
    <row r="475" spans="1:2" x14ac:dyDescent="0.3">
      <c r="A475" t="s">
        <v>1168</v>
      </c>
      <c r="B475" t="s">
        <v>31</v>
      </c>
    </row>
    <row r="476" spans="1:2" x14ac:dyDescent="0.3">
      <c r="A476" t="s">
        <v>1169</v>
      </c>
      <c r="B476" t="s">
        <v>53</v>
      </c>
    </row>
    <row r="477" spans="1:2" x14ac:dyDescent="0.3">
      <c r="A477" t="s">
        <v>1170</v>
      </c>
      <c r="B477" t="s">
        <v>597</v>
      </c>
    </row>
    <row r="478" spans="1:2" x14ac:dyDescent="0.3">
      <c r="A478" t="s">
        <v>1171</v>
      </c>
      <c r="B478" t="s">
        <v>1172</v>
      </c>
    </row>
    <row r="479" spans="1:2" x14ac:dyDescent="0.3">
      <c r="A479" t="s">
        <v>1173</v>
      </c>
      <c r="B479" t="s">
        <v>603</v>
      </c>
    </row>
    <row r="480" spans="1:2" x14ac:dyDescent="0.3">
      <c r="A480" t="s">
        <v>1174</v>
      </c>
      <c r="B480" t="s">
        <v>125</v>
      </c>
    </row>
    <row r="481" spans="1:2" x14ac:dyDescent="0.3">
      <c r="A481" t="s">
        <v>1175</v>
      </c>
      <c r="B481" t="s">
        <v>105</v>
      </c>
    </row>
    <row r="482" spans="1:2" x14ac:dyDescent="0.3">
      <c r="A482" t="s">
        <v>1176</v>
      </c>
      <c r="B482" t="s">
        <v>368</v>
      </c>
    </row>
    <row r="483" spans="1:2" x14ac:dyDescent="0.3">
      <c r="A483" t="s">
        <v>1177</v>
      </c>
      <c r="B483" t="s">
        <v>1178</v>
      </c>
    </row>
    <row r="484" spans="1:2" x14ac:dyDescent="0.3">
      <c r="A484" t="s">
        <v>1179</v>
      </c>
      <c r="B484" t="s">
        <v>1180</v>
      </c>
    </row>
    <row r="485" spans="1:2" x14ac:dyDescent="0.3">
      <c r="A485" t="s">
        <v>352</v>
      </c>
      <c r="B485" t="s">
        <v>69</v>
      </c>
    </row>
    <row r="486" spans="1:2" x14ac:dyDescent="0.3">
      <c r="A486" t="s">
        <v>1181</v>
      </c>
      <c r="B486" t="s">
        <v>650</v>
      </c>
    </row>
    <row r="487" spans="1:2" x14ac:dyDescent="0.3">
      <c r="A487" t="s">
        <v>1182</v>
      </c>
      <c r="B487" t="s">
        <v>652</v>
      </c>
    </row>
    <row r="488" spans="1:2" x14ac:dyDescent="0.3">
      <c r="A488" t="s">
        <v>1183</v>
      </c>
      <c r="B488" t="s">
        <v>51</v>
      </c>
    </row>
    <row r="489" spans="1:2" x14ac:dyDescent="0.3">
      <c r="A489" t="s">
        <v>353</v>
      </c>
      <c r="B489" t="s">
        <v>354</v>
      </c>
    </row>
    <row r="490" spans="1:2" x14ac:dyDescent="0.3">
      <c r="A490" t="s">
        <v>1184</v>
      </c>
      <c r="B490" t="s">
        <v>1185</v>
      </c>
    </row>
    <row r="491" spans="1:2" x14ac:dyDescent="0.3">
      <c r="A491" t="s">
        <v>1186</v>
      </c>
      <c r="B491" t="s">
        <v>668</v>
      </c>
    </row>
    <row r="492" spans="1:2" x14ac:dyDescent="0.3">
      <c r="A492" t="s">
        <v>1187</v>
      </c>
      <c r="B492" t="s">
        <v>672</v>
      </c>
    </row>
    <row r="493" spans="1:2" x14ac:dyDescent="0.3">
      <c r="A493" t="s">
        <v>401</v>
      </c>
      <c r="B493" t="s">
        <v>71</v>
      </c>
    </row>
    <row r="494" spans="1:2" x14ac:dyDescent="0.3">
      <c r="A494" t="s">
        <v>334</v>
      </c>
      <c r="B494" t="s">
        <v>29</v>
      </c>
    </row>
    <row r="495" spans="1:2" x14ac:dyDescent="0.3">
      <c r="A495" t="s">
        <v>1188</v>
      </c>
      <c r="B495" t="s">
        <v>675</v>
      </c>
    </row>
    <row r="496" spans="1:2" x14ac:dyDescent="0.3">
      <c r="A496" t="s">
        <v>1189</v>
      </c>
      <c r="B496" t="s">
        <v>677</v>
      </c>
    </row>
    <row r="497" spans="1:2" x14ac:dyDescent="0.3">
      <c r="A497" t="s">
        <v>1190</v>
      </c>
      <c r="B497" t="s">
        <v>679</v>
      </c>
    </row>
    <row r="498" spans="1:2" x14ac:dyDescent="0.3">
      <c r="A498" t="s">
        <v>1191</v>
      </c>
      <c r="B498" t="s">
        <v>1192</v>
      </c>
    </row>
    <row r="499" spans="1:2" x14ac:dyDescent="0.3">
      <c r="A499" t="s">
        <v>1193</v>
      </c>
      <c r="B499" t="s">
        <v>1194</v>
      </c>
    </row>
    <row r="500" spans="1:2" x14ac:dyDescent="0.3">
      <c r="A500" t="s">
        <v>1195</v>
      </c>
      <c r="B500" t="s">
        <v>1196</v>
      </c>
    </row>
    <row r="501" spans="1:2" x14ac:dyDescent="0.3">
      <c r="A501" t="s">
        <v>1197</v>
      </c>
      <c r="B501" t="s">
        <v>695</v>
      </c>
    </row>
    <row r="502" spans="1:2" x14ac:dyDescent="0.3">
      <c r="A502" t="s">
        <v>1198</v>
      </c>
      <c r="B502" t="s">
        <v>1199</v>
      </c>
    </row>
    <row r="503" spans="1:2" x14ac:dyDescent="0.3">
      <c r="A503" t="s">
        <v>1200</v>
      </c>
      <c r="B503" t="s">
        <v>699</v>
      </c>
    </row>
    <row r="504" spans="1:2" x14ac:dyDescent="0.3">
      <c r="A504" t="s">
        <v>389</v>
      </c>
      <c r="B504" t="s">
        <v>25</v>
      </c>
    </row>
    <row r="505" spans="1:2" x14ac:dyDescent="0.3">
      <c r="A505" t="s">
        <v>1201</v>
      </c>
      <c r="B505" t="s">
        <v>79</v>
      </c>
    </row>
    <row r="506" spans="1:2" x14ac:dyDescent="0.3">
      <c r="A506" t="s">
        <v>375</v>
      </c>
      <c r="B506" t="s">
        <v>332</v>
      </c>
    </row>
    <row r="507" spans="1:2" x14ac:dyDescent="0.3">
      <c r="A507" t="s">
        <v>1202</v>
      </c>
      <c r="B507" t="s">
        <v>715</v>
      </c>
    </row>
    <row r="508" spans="1:2" x14ac:dyDescent="0.3">
      <c r="A508" t="s">
        <v>337</v>
      </c>
      <c r="B508" t="s">
        <v>338</v>
      </c>
    </row>
    <row r="509" spans="1:2" x14ac:dyDescent="0.3">
      <c r="A509" t="s">
        <v>1203</v>
      </c>
      <c r="B509" t="s">
        <v>721</v>
      </c>
    </row>
    <row r="510" spans="1:2" x14ac:dyDescent="0.3">
      <c r="A510" t="s">
        <v>343</v>
      </c>
      <c r="B510" t="s">
        <v>115</v>
      </c>
    </row>
    <row r="511" spans="1:2" x14ac:dyDescent="0.3">
      <c r="A511" t="s">
        <v>1204</v>
      </c>
      <c r="B511" t="s">
        <v>747</v>
      </c>
    </row>
    <row r="512" spans="1:2" x14ac:dyDescent="0.3">
      <c r="A512" t="s">
        <v>1205</v>
      </c>
      <c r="B512" t="s">
        <v>168</v>
      </c>
    </row>
    <row r="513" spans="1:2" x14ac:dyDescent="0.3">
      <c r="A513" t="s">
        <v>376</v>
      </c>
      <c r="B513" t="s">
        <v>340</v>
      </c>
    </row>
    <row r="514" spans="1:2" x14ac:dyDescent="0.3">
      <c r="A514" t="s">
        <v>1206</v>
      </c>
      <c r="B514" t="s">
        <v>790</v>
      </c>
    </row>
    <row r="515" spans="1:2" x14ac:dyDescent="0.3">
      <c r="A515" t="s">
        <v>335</v>
      </c>
      <c r="B515" t="s">
        <v>336</v>
      </c>
    </row>
    <row r="516" spans="1:2" x14ac:dyDescent="0.3">
      <c r="A516" t="s">
        <v>1207</v>
      </c>
      <c r="B516" t="s">
        <v>1208</v>
      </c>
    </row>
    <row r="517" spans="1:2" x14ac:dyDescent="0.3">
      <c r="A517" t="s">
        <v>1209</v>
      </c>
      <c r="B517" t="s">
        <v>831</v>
      </c>
    </row>
    <row r="518" spans="1:2" x14ac:dyDescent="0.3">
      <c r="A518" t="s">
        <v>1210</v>
      </c>
      <c r="B518" t="s">
        <v>395</v>
      </c>
    </row>
    <row r="519" spans="1:2" x14ac:dyDescent="0.3">
      <c r="A519" t="s">
        <v>1211</v>
      </c>
      <c r="B519" t="s">
        <v>1212</v>
      </c>
    </row>
    <row r="520" spans="1:2" x14ac:dyDescent="0.3">
      <c r="A520" t="s">
        <v>1213</v>
      </c>
      <c r="B520" t="s">
        <v>895</v>
      </c>
    </row>
    <row r="521" spans="1:2" x14ac:dyDescent="0.3">
      <c r="A521" t="s">
        <v>1214</v>
      </c>
      <c r="B521" t="s">
        <v>57</v>
      </c>
    </row>
    <row r="522" spans="1:2" x14ac:dyDescent="0.3">
      <c r="A522" t="s">
        <v>1215</v>
      </c>
      <c r="B522" t="s">
        <v>897</v>
      </c>
    </row>
    <row r="523" spans="1:2" x14ac:dyDescent="0.3">
      <c r="A523" t="s">
        <v>1216</v>
      </c>
      <c r="B523" t="s">
        <v>322</v>
      </c>
    </row>
    <row r="524" spans="1:2" x14ac:dyDescent="0.3">
      <c r="A524" t="s">
        <v>1217</v>
      </c>
      <c r="B524" t="s">
        <v>924</v>
      </c>
    </row>
    <row r="525" spans="1:2" x14ac:dyDescent="0.3">
      <c r="A525" t="s">
        <v>1218</v>
      </c>
      <c r="B525" t="s">
        <v>33</v>
      </c>
    </row>
    <row r="526" spans="1:2" x14ac:dyDescent="0.3">
      <c r="A526" t="s">
        <v>1219</v>
      </c>
      <c r="B526" t="s">
        <v>1220</v>
      </c>
    </row>
    <row r="527" spans="1:2" x14ac:dyDescent="0.3">
      <c r="A527" t="s">
        <v>1221</v>
      </c>
      <c r="B527" t="s">
        <v>1222</v>
      </c>
    </row>
    <row r="528" spans="1:2" x14ac:dyDescent="0.3">
      <c r="A528" t="s">
        <v>1223</v>
      </c>
      <c r="B528" t="s">
        <v>938</v>
      </c>
    </row>
    <row r="529" spans="1:2" x14ac:dyDescent="0.3">
      <c r="A529" t="s">
        <v>1224</v>
      </c>
      <c r="B529" t="s">
        <v>386</v>
      </c>
    </row>
    <row r="530" spans="1:2" x14ac:dyDescent="0.3">
      <c r="A530" t="s">
        <v>1225</v>
      </c>
      <c r="B530" t="s">
        <v>945</v>
      </c>
    </row>
    <row r="531" spans="1:2" x14ac:dyDescent="0.3">
      <c r="A531" t="s">
        <v>402</v>
      </c>
      <c r="B531" t="s">
        <v>59</v>
      </c>
    </row>
    <row r="532" spans="1:2" x14ac:dyDescent="0.3">
      <c r="A532" t="s">
        <v>1226</v>
      </c>
      <c r="B532" t="s">
        <v>342</v>
      </c>
    </row>
    <row r="533" spans="1:2" x14ac:dyDescent="0.3">
      <c r="A533" t="s">
        <v>1227</v>
      </c>
      <c r="B533" t="s">
        <v>1228</v>
      </c>
    </row>
    <row r="534" spans="1:2" x14ac:dyDescent="0.3">
      <c r="A534" t="s">
        <v>1229</v>
      </c>
      <c r="B534" t="s">
        <v>1230</v>
      </c>
    </row>
    <row r="535" spans="1:2" x14ac:dyDescent="0.3">
      <c r="A535" t="s">
        <v>1231</v>
      </c>
      <c r="B535" t="s">
        <v>1232</v>
      </c>
    </row>
    <row r="536" spans="1:2" x14ac:dyDescent="0.3">
      <c r="A536" t="s">
        <v>1233</v>
      </c>
      <c r="B536" t="s">
        <v>1234</v>
      </c>
    </row>
    <row r="537" spans="1:2" x14ac:dyDescent="0.3">
      <c r="A537" t="s">
        <v>1235</v>
      </c>
      <c r="B537" t="s">
        <v>1236</v>
      </c>
    </row>
    <row r="538" spans="1:2" x14ac:dyDescent="0.3">
      <c r="A538" t="s">
        <v>1237</v>
      </c>
      <c r="B538" t="s">
        <v>1238</v>
      </c>
    </row>
    <row r="539" spans="1:2" x14ac:dyDescent="0.3">
      <c r="A539" t="s">
        <v>1239</v>
      </c>
      <c r="B539" t="s">
        <v>1240</v>
      </c>
    </row>
    <row r="540" spans="1:2" x14ac:dyDescent="0.3">
      <c r="A540" t="s">
        <v>1241</v>
      </c>
      <c r="B540" t="s">
        <v>1242</v>
      </c>
    </row>
    <row r="541" spans="1:2" x14ac:dyDescent="0.3">
      <c r="A541" t="s">
        <v>1243</v>
      </c>
      <c r="B541" t="s">
        <v>1244</v>
      </c>
    </row>
    <row r="542" spans="1:2" x14ac:dyDescent="0.3">
      <c r="A542" t="s">
        <v>1245</v>
      </c>
      <c r="B542" t="s">
        <v>1246</v>
      </c>
    </row>
    <row r="543" spans="1:2" x14ac:dyDescent="0.3">
      <c r="A543" t="s">
        <v>1247</v>
      </c>
      <c r="B543" t="s">
        <v>1248</v>
      </c>
    </row>
    <row r="544" spans="1:2" x14ac:dyDescent="0.3">
      <c r="A544" t="s">
        <v>1249</v>
      </c>
      <c r="B544" t="s">
        <v>1250</v>
      </c>
    </row>
    <row r="545" spans="1:2" x14ac:dyDescent="0.3">
      <c r="A545" t="s">
        <v>1251</v>
      </c>
      <c r="B545" t="s">
        <v>1252</v>
      </c>
    </row>
    <row r="546" spans="1:2" x14ac:dyDescent="0.3">
      <c r="A546" t="s">
        <v>1253</v>
      </c>
      <c r="B546" t="s">
        <v>1254</v>
      </c>
    </row>
    <row r="547" spans="1:2" x14ac:dyDescent="0.3">
      <c r="A547" t="s">
        <v>1255</v>
      </c>
      <c r="B547" t="s">
        <v>1256</v>
      </c>
    </row>
    <row r="548" spans="1:2" x14ac:dyDescent="0.3">
      <c r="A548" t="s">
        <v>1257</v>
      </c>
      <c r="B548" t="s">
        <v>1258</v>
      </c>
    </row>
    <row r="549" spans="1:2" x14ac:dyDescent="0.3">
      <c r="A549" t="s">
        <v>1259</v>
      </c>
      <c r="B549" t="s">
        <v>1260</v>
      </c>
    </row>
    <row r="550" spans="1:2" x14ac:dyDescent="0.3">
      <c r="A550" t="s">
        <v>1261</v>
      </c>
      <c r="B550" t="s">
        <v>1262</v>
      </c>
    </row>
    <row r="551" spans="1:2" x14ac:dyDescent="0.3">
      <c r="A551" t="s">
        <v>1263</v>
      </c>
      <c r="B551" t="s">
        <v>871</v>
      </c>
    </row>
    <row r="552" spans="1:2" x14ac:dyDescent="0.3">
      <c r="A552" t="s">
        <v>1264</v>
      </c>
      <c r="B552" t="s">
        <v>1265</v>
      </c>
    </row>
    <row r="553" spans="1:2" x14ac:dyDescent="0.3">
      <c r="A553" t="s">
        <v>1266</v>
      </c>
      <c r="B553" t="s">
        <v>1267</v>
      </c>
    </row>
    <row r="554" spans="1:2" x14ac:dyDescent="0.3">
      <c r="A554" t="s">
        <v>1268</v>
      </c>
      <c r="B554" t="s">
        <v>1269</v>
      </c>
    </row>
    <row r="555" spans="1:2" x14ac:dyDescent="0.3">
      <c r="A555" t="s">
        <v>1270</v>
      </c>
      <c r="B555" t="s">
        <v>1271</v>
      </c>
    </row>
    <row r="556" spans="1:2" x14ac:dyDescent="0.3">
      <c r="A556" t="s">
        <v>1272</v>
      </c>
      <c r="B556" t="s">
        <v>1273</v>
      </c>
    </row>
    <row r="557" spans="1:2" x14ac:dyDescent="0.3">
      <c r="A557" t="s">
        <v>1274</v>
      </c>
      <c r="B557" t="s">
        <v>1275</v>
      </c>
    </row>
    <row r="558" spans="1:2" x14ac:dyDescent="0.3">
      <c r="A558" t="s">
        <v>1276</v>
      </c>
      <c r="B558" t="s">
        <v>1092</v>
      </c>
    </row>
    <row r="559" spans="1:2" x14ac:dyDescent="0.3">
      <c r="A559" t="s">
        <v>1277</v>
      </c>
      <c r="B559" t="s">
        <v>1094</v>
      </c>
    </row>
    <row r="560" spans="1:2" x14ac:dyDescent="0.3">
      <c r="A560" t="s">
        <v>1278</v>
      </c>
      <c r="B560" t="s">
        <v>1279</v>
      </c>
    </row>
    <row r="561" spans="1:2" x14ac:dyDescent="0.3">
      <c r="A561" t="s">
        <v>1280</v>
      </c>
      <c r="B561" t="s">
        <v>1281</v>
      </c>
    </row>
    <row r="562" spans="1:2" x14ac:dyDescent="0.3">
      <c r="A562" t="s">
        <v>1282</v>
      </c>
      <c r="B562" t="s">
        <v>1108</v>
      </c>
    </row>
    <row r="563" spans="1:2" x14ac:dyDescent="0.3">
      <c r="A563" t="s">
        <v>1283</v>
      </c>
      <c r="B563" t="s">
        <v>119</v>
      </c>
    </row>
    <row r="564" spans="1:2" x14ac:dyDescent="0.3">
      <c r="A564" t="s">
        <v>1284</v>
      </c>
      <c r="B564" t="s">
        <v>443</v>
      </c>
    </row>
    <row r="565" spans="1:2" x14ac:dyDescent="0.3">
      <c r="A565" t="s">
        <v>1285</v>
      </c>
      <c r="B565" t="s">
        <v>1286</v>
      </c>
    </row>
    <row r="566" spans="1:2" x14ac:dyDescent="0.3">
      <c r="A566" t="s">
        <v>1287</v>
      </c>
      <c r="B566" t="s">
        <v>450</v>
      </c>
    </row>
    <row r="567" spans="1:2" x14ac:dyDescent="0.3">
      <c r="A567" t="s">
        <v>1288</v>
      </c>
      <c r="B567" t="s">
        <v>1289</v>
      </c>
    </row>
    <row r="568" spans="1:2" x14ac:dyDescent="0.3">
      <c r="A568" t="s">
        <v>1290</v>
      </c>
      <c r="B568" t="s">
        <v>395</v>
      </c>
    </row>
    <row r="569" spans="1:2" x14ac:dyDescent="0.3">
      <c r="A569" t="s">
        <v>393</v>
      </c>
      <c r="B569" t="s">
        <v>374</v>
      </c>
    </row>
    <row r="570" spans="1:2" x14ac:dyDescent="0.3">
      <c r="A570" t="s">
        <v>1291</v>
      </c>
      <c r="B570" t="s">
        <v>1292</v>
      </c>
    </row>
    <row r="571" spans="1:2" x14ac:dyDescent="0.3">
      <c r="A571" t="s">
        <v>1293</v>
      </c>
      <c r="B571" t="s">
        <v>1294</v>
      </c>
    </row>
    <row r="572" spans="1:2" x14ac:dyDescent="0.3">
      <c r="A572" t="s">
        <v>1295</v>
      </c>
      <c r="B572" t="s">
        <v>1296</v>
      </c>
    </row>
    <row r="573" spans="1:2" x14ac:dyDescent="0.3">
      <c r="A573" t="s">
        <v>1297</v>
      </c>
      <c r="B573" t="s">
        <v>1298</v>
      </c>
    </row>
    <row r="574" spans="1:2" x14ac:dyDescent="0.3">
      <c r="A574" t="s">
        <v>1299</v>
      </c>
      <c r="B574" t="s">
        <v>681</v>
      </c>
    </row>
    <row r="575" spans="1:2" x14ac:dyDescent="0.3">
      <c r="A575" t="s">
        <v>392</v>
      </c>
      <c r="B575" t="s">
        <v>85</v>
      </c>
    </row>
    <row r="576" spans="1:2" x14ac:dyDescent="0.3">
      <c r="A576" t="s">
        <v>351</v>
      </c>
      <c r="B576" t="s">
        <v>247</v>
      </c>
    </row>
    <row r="577" spans="1:2" x14ac:dyDescent="0.3">
      <c r="A577" t="s">
        <v>398</v>
      </c>
      <c r="B577" t="s">
        <v>330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D749-A9E8-4EEA-B3D8-3D16BDF18F97}">
  <dimension ref="A1:Q174"/>
  <sheetViews>
    <sheetView topLeftCell="A64" zoomScale="70" zoomScaleNormal="70" workbookViewId="0">
      <selection activeCell="L81" sqref="L81"/>
    </sheetView>
  </sheetViews>
  <sheetFormatPr defaultRowHeight="16.5" x14ac:dyDescent="0.3"/>
  <cols>
    <col min="1" max="1" width="10.5" bestFit="1" customWidth="1"/>
    <col min="16" max="16" width="11.5" bestFit="1" customWidth="1"/>
  </cols>
  <sheetData>
    <row r="1" spans="1:17" x14ac:dyDescent="0.3">
      <c r="A1" t="str">
        <f>สารบัญข้อมูล!A3</f>
        <v>แผนภาพ 3-2</v>
      </c>
      <c r="B1" t="str">
        <f>สารบัญข้อมูล!B3</f>
        <v>สัดส่วนการบริโภคของ human antibacterial for systemic use (J01) จำแนกตามกลุ่ม ATC ระดับที่ 3</v>
      </c>
      <c r="P1" t="str">
        <f>สารบัญข้อมูล!A11</f>
        <v>แผนภาพ 3-10</v>
      </c>
      <c r="Q1" t="str">
        <f>สารบัญข้อมูล!B11</f>
        <v>แนวโน้มปริมาณการบริโภคยาต้านจุลชีพในมนุษย์ในภาพรวม พ.ศ. 2560 - 2566 ด้วย simple linear model</v>
      </c>
    </row>
    <row r="25" spans="1:17" x14ac:dyDescent="0.3">
      <c r="A25" t="str">
        <f>สารบัญข้อมูล!A4</f>
        <v>แผนภาพ 3-3</v>
      </c>
      <c r="B25" t="str">
        <f>สารบัญข้อมูล!B4</f>
        <v>ปริมาณการบริโภคของยาต้านจุลชีพ 5 อันดับแรกในกลุ่ม antifungals and antimycotics for systemic use พ.ศ. 2566</v>
      </c>
      <c r="P25" t="str">
        <f>สารบัญข้อมูล!A12</f>
        <v>แผนภาพ 3-11</v>
      </c>
      <c r="Q25" t="str">
        <f>สารบัญข้อมูล!B12</f>
        <v>แนวโน้มปริมาณการบริโภคยาต้านจุลชีพในมนุษย์จำแนกตาม core and optional classes from พ.ศ. 2560 - 2566</v>
      </c>
    </row>
    <row r="44" spans="1:17" x14ac:dyDescent="0.3">
      <c r="A44" t="str">
        <f>สารบัญข้อมูล!A5</f>
        <v>แผนภาพ 3-4</v>
      </c>
      <c r="B44" t="str">
        <f>สารบัญข้อมูล!B5</f>
        <v>ปริมาณการบริโภคของยาต้านจุลชีพ 8 อันดับแรกในกลุ่ม antimycobacterials for treatment of tuberculosis พ.ศ. 2566</v>
      </c>
    </row>
    <row r="48" spans="1:17" x14ac:dyDescent="0.3">
      <c r="P48" t="str">
        <f>สารบัญข้อมูล!A13</f>
        <v>แผนภาพ 3-12</v>
      </c>
      <c r="Q48" t="str">
        <f>สารบัญข้อมูล!B13</f>
        <v>แนวโน้มปริมาณการบริโภคยาต้านจุลชีพในมนุษย์ 10 อันดับแรก ที่ ATC level 5 พ.ศ. 2560 - 2566</v>
      </c>
    </row>
    <row r="63" spans="1:2" x14ac:dyDescent="0.3">
      <c r="A63" t="s">
        <v>1977</v>
      </c>
      <c r="B63" t="s">
        <v>2016</v>
      </c>
    </row>
    <row r="74" spans="16:17" x14ac:dyDescent="0.3">
      <c r="P74" t="str">
        <f>สารบัญข้อมูล!$A$14</f>
        <v>แผนภาพ 3-13</v>
      </c>
      <c r="Q74" t="str">
        <f>สารบัญข้อมูล!$B$14</f>
        <v>แนวโน้มปริมาณการบริโภคยาต้านจุลชีพในมนุษย์จำแนกตาม WHO CIA พ.ศ. 2560 - 2566</v>
      </c>
    </row>
    <row r="76" spans="16:17" x14ac:dyDescent="0.3">
      <c r="P76" t="s">
        <v>2024</v>
      </c>
    </row>
    <row r="85" spans="1:3" x14ac:dyDescent="0.3">
      <c r="A85" t="str">
        <f>สารบัญข้อมูล!A7</f>
        <v>แผนภาพ 3-6</v>
      </c>
      <c r="B85" t="str">
        <f>สารบัญข้อมูล!B7</f>
        <v>แผนภูมิวงกลมแสดงสัดส่วนการบริโภค Critically Important Antimicrobials ในมนุษย์ พ.ศ. 2566 (Non-CIA หมายความรวมถึงยาต้านจุลชีพในกลุ่ม highly important และ important antimicrobials ยกเว้นยาที่ไม่ใช่ยาต้านจุลชีพซึ่งไม่ถูกจัดใน WHO list)</v>
      </c>
    </row>
    <row r="88" spans="1:3" x14ac:dyDescent="0.3">
      <c r="A88" s="36"/>
      <c r="B88" s="36"/>
      <c r="C88" s="36"/>
    </row>
    <row r="89" spans="1:3" x14ac:dyDescent="0.3">
      <c r="A89" s="22" t="s">
        <v>2020</v>
      </c>
      <c r="B89" s="22"/>
      <c r="C89" s="22">
        <v>34.084619295599722</v>
      </c>
    </row>
    <row r="90" spans="1:3" x14ac:dyDescent="0.3">
      <c r="A90" s="22" t="s">
        <v>2021</v>
      </c>
      <c r="B90" s="22" t="s">
        <v>2022</v>
      </c>
      <c r="C90" s="22">
        <v>14.07238537182104</v>
      </c>
    </row>
    <row r="91" spans="1:3" x14ac:dyDescent="0.3">
      <c r="A91" s="22" t="s">
        <v>2021</v>
      </c>
      <c r="B91" s="22" t="s">
        <v>2023</v>
      </c>
      <c r="C91" s="22">
        <v>6.9595666039583373</v>
      </c>
    </row>
    <row r="102" spans="1:16" x14ac:dyDescent="0.3">
      <c r="P102" t="s">
        <v>2025</v>
      </c>
    </row>
    <row r="105" spans="1:16" x14ac:dyDescent="0.3">
      <c r="A105" t="str">
        <f>สารบัญข้อมูล!A8</f>
        <v>แผนภาพ 3-7</v>
      </c>
      <c r="B105" t="str">
        <f>สารบัญข้อมูล!B8</f>
        <v>แผนภูมิปริมาณการบริโภค Critically Important Antimicrobials แบ่งตามประเภทยา พ.ศ. 2566</v>
      </c>
    </row>
    <row r="138" spans="1:2" x14ac:dyDescent="0.3">
      <c r="A138" t="str">
        <f>สารบัญข้อมูล!A9</f>
        <v>แผนภาพ 3-8</v>
      </c>
      <c r="B138" t="str">
        <f>สารบัญข้อมูล!B9</f>
        <v>การบริโภคยาต้านจุลชีพในมนุษย์ตามการจำแนกตาม 2021 AWaRe classification ปี พ.ศ. 2566</v>
      </c>
    </row>
    <row r="157" spans="1:3" x14ac:dyDescent="0.3">
      <c r="A157" t="str">
        <f>สารบัญข้อมูล!A10</f>
        <v>แผนภาพ 3-9</v>
      </c>
      <c r="B157" t="str">
        <f>สารบัญข้อมูล!B10</f>
        <v>การบริโภคยาต้านจุลชีพในมนุษย์ 5 อันดับแรกในแต่ละกลุ่มตามการจำแนกตาม 2021 AWaRe classification ปี พ.ศ. 2566</v>
      </c>
    </row>
    <row r="159" spans="1:3" x14ac:dyDescent="0.3">
      <c r="A159" s="22"/>
      <c r="B159" s="22"/>
      <c r="C159" s="22"/>
    </row>
    <row r="160" spans="1:3" x14ac:dyDescent="0.3">
      <c r="A160" s="22" t="s">
        <v>2017</v>
      </c>
      <c r="B160" s="22" t="s">
        <v>21</v>
      </c>
      <c r="C160" s="22">
        <v>5.6818568509712906</v>
      </c>
    </row>
    <row r="161" spans="1:3" x14ac:dyDescent="0.3">
      <c r="A161" s="22" t="s">
        <v>2017</v>
      </c>
      <c r="B161" s="22" t="s">
        <v>53</v>
      </c>
      <c r="C161" s="22">
        <v>2.596612013854263</v>
      </c>
    </row>
    <row r="162" spans="1:3" x14ac:dyDescent="0.3">
      <c r="A162" s="22" t="s">
        <v>2017</v>
      </c>
      <c r="B162" s="22" t="s">
        <v>186</v>
      </c>
      <c r="C162" s="22">
        <v>2.2869650004344266</v>
      </c>
    </row>
    <row r="163" spans="1:3" x14ac:dyDescent="0.3">
      <c r="A163" s="22" t="s">
        <v>2017</v>
      </c>
      <c r="B163" s="22" t="s">
        <v>23</v>
      </c>
      <c r="C163" s="22">
        <v>1.7100097379224808</v>
      </c>
    </row>
    <row r="164" spans="1:3" x14ac:dyDescent="0.3">
      <c r="A164" s="22" t="s">
        <v>2017</v>
      </c>
      <c r="B164" s="22" t="s">
        <v>69</v>
      </c>
      <c r="C164" s="22">
        <v>1.1758765652820242</v>
      </c>
    </row>
    <row r="165" spans="1:3" x14ac:dyDescent="0.3">
      <c r="A165" s="22" t="s">
        <v>2018</v>
      </c>
      <c r="B165" s="22" t="s">
        <v>27</v>
      </c>
      <c r="C165" s="22">
        <v>1.3190308719573856</v>
      </c>
    </row>
    <row r="166" spans="1:3" x14ac:dyDescent="0.3">
      <c r="A166" s="22" t="s">
        <v>2018</v>
      </c>
      <c r="B166" s="22" t="s">
        <v>11</v>
      </c>
      <c r="C166" s="22">
        <v>1.1892876379722002</v>
      </c>
    </row>
    <row r="167" spans="1:3" x14ac:dyDescent="0.3">
      <c r="A167" s="22" t="s">
        <v>2018</v>
      </c>
      <c r="B167" s="22" t="s">
        <v>35</v>
      </c>
      <c r="C167" s="22">
        <v>0.96279817752558328</v>
      </c>
    </row>
    <row r="168" spans="1:3" x14ac:dyDescent="0.3">
      <c r="A168" s="22" t="s">
        <v>2018</v>
      </c>
      <c r="B168" s="22" t="s">
        <v>17</v>
      </c>
      <c r="C168" s="22">
        <v>0.50365987884017427</v>
      </c>
    </row>
    <row r="169" spans="1:3" x14ac:dyDescent="0.3">
      <c r="A169" s="22" t="s">
        <v>2018</v>
      </c>
      <c r="B169" s="22" t="s">
        <v>41</v>
      </c>
      <c r="C169" s="22">
        <v>0.45617276460564521</v>
      </c>
    </row>
    <row r="170" spans="1:3" x14ac:dyDescent="0.3">
      <c r="A170" s="22" t="s">
        <v>2019</v>
      </c>
      <c r="B170" s="22" t="s">
        <v>172</v>
      </c>
      <c r="C170" s="22">
        <v>1.5374769547560214E-2</v>
      </c>
    </row>
    <row r="171" spans="1:3" x14ac:dyDescent="0.3">
      <c r="A171" s="22" t="s">
        <v>2019</v>
      </c>
      <c r="B171" s="22" t="s">
        <v>119</v>
      </c>
      <c r="C171" s="22">
        <v>8.3330600260793971E-3</v>
      </c>
    </row>
    <row r="172" spans="1:3" x14ac:dyDescent="0.3">
      <c r="A172" s="22" t="s">
        <v>2019</v>
      </c>
      <c r="B172" s="22" t="s">
        <v>156</v>
      </c>
      <c r="C172" s="22">
        <v>3.1239859773058236E-3</v>
      </c>
    </row>
    <row r="173" spans="1:3" x14ac:dyDescent="0.3">
      <c r="A173" s="22" t="s">
        <v>2019</v>
      </c>
      <c r="B173" s="22" t="s">
        <v>136</v>
      </c>
      <c r="C173" s="22">
        <v>2.7375415018901002E-3</v>
      </c>
    </row>
    <row r="174" spans="1:3" x14ac:dyDescent="0.3">
      <c r="A174" s="22" t="s">
        <v>2019</v>
      </c>
      <c r="B174" s="22" t="s">
        <v>152</v>
      </c>
      <c r="C174" s="22">
        <v>1.919540186136705E-3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7C8A-7993-48F8-8739-4F007B8EA827}">
  <dimension ref="A1:R123"/>
  <sheetViews>
    <sheetView topLeftCell="A41" zoomScale="55" zoomScaleNormal="55" workbookViewId="0">
      <selection activeCell="L25" sqref="L25"/>
    </sheetView>
  </sheetViews>
  <sheetFormatPr defaultRowHeight="16.5" x14ac:dyDescent="0.3"/>
  <cols>
    <col min="1" max="1" width="11.5" bestFit="1" customWidth="1"/>
    <col min="17" max="17" width="11.5" bestFit="1" customWidth="1"/>
  </cols>
  <sheetData>
    <row r="1" spans="1:18" x14ac:dyDescent="0.3">
      <c r="A1" t="str">
        <f>สารบัญข้อมูล!A15</f>
        <v>แผนภาพ 3-14</v>
      </c>
      <c r="B1" t="str">
        <f>สารบัญข้อมูล!B15</f>
        <v>สัดส่วนปริมาณการบริโภคของยาต้านจุลชีพในสัตว์ในกลุ่มเป้าหมาย พ.ศ. 2566</v>
      </c>
      <c r="Q1" t="str">
        <f>สารบัญข้อมูล!A21</f>
        <v>แผนภาพ 3-20</v>
      </c>
      <c r="R1" t="str">
        <f>สารบัญข้อมูล!B21</f>
        <v>แนวโน้มปริมาณการบริโภคยาต้านจุลชีพในสัตว์เพื่อการบริโภค พ.ศ. 2560 - 2566 โดยใช้ simple linear model</v>
      </c>
    </row>
    <row r="18" spans="1:18" x14ac:dyDescent="0.3">
      <c r="A18" t="str">
        <f>สารบัญข้อมูล!A16</f>
        <v>แผนภาพ 3-15</v>
      </c>
      <c r="B18" t="str">
        <f>สารบัญข้อมูล!B16</f>
        <v>สัดส่วนปริมาณการบริโภคยาต้านจุลชีพในสัตว์เพื่อการบริโภคในกลุ่ม antibacterials for systemic use (QJ01) พ.ศ. 2566 ในหน่วย tonnes</v>
      </c>
    </row>
    <row r="25" spans="1:18" x14ac:dyDescent="0.3">
      <c r="Q25" t="str">
        <f>สารบัญข้อมูล!A22</f>
        <v>แผนภาพ 3-21</v>
      </c>
      <c r="R25" t="str">
        <f>สารบัญข้อมูล!B22</f>
        <v xml:space="preserve">แนวโน้มปริมาณการบริโภคยาต้านจุลชีพในสัตว์เพื่อการบริโภค จำแนกตาม ATCvet code ระดับที่ 2 พ.ศ. 2560 - 2566 โดยใช้ simple linear model </v>
      </c>
    </row>
    <row r="44" spans="1:2" x14ac:dyDescent="0.3">
      <c r="A44" t="str">
        <f>สารบัญข้อมูล!A17</f>
        <v>แผนภาพ 3-16</v>
      </c>
      <c r="B44" t="str">
        <f>สารบัญข้อมูล!B17</f>
        <v>ปริมาณการบริโภคยาต้านจุลชีพในสัตว์เพื่อการบริโภคจำแนกตามกลุ่มโครงสร้างทางเคมี พ.ศ. 2566 ในหน่วย tonnes *กลุ่มโครงสร้างทางเคมีที่มีปริมาณการบริโภคน้อยกว่า 5 tonnes จะไม่ถูกแสดงในแผนภาพ</v>
      </c>
    </row>
    <row r="53" spans="17:18" x14ac:dyDescent="0.3">
      <c r="Q53" t="str">
        <f>สารบัญข้อมูล!A23</f>
        <v>แผนภาพ 3-22</v>
      </c>
      <c r="R53" t="str">
        <f>สารบัญข้อมูล!B23</f>
        <v>แนวโน้มปริมาณการบริโภคของยาต้านจุลชีพในสัตว์เพื่อการบริโภค 10 อันดับแรกที่มีปริมาณการบริโภคสูงสุด พ.ศ. 2560 - 2566</v>
      </c>
    </row>
    <row r="70" spans="1:2" x14ac:dyDescent="0.3">
      <c r="A70" t="str">
        <f>สารบัญข้อมูล!A18</f>
        <v>แผนภาพ 3-17</v>
      </c>
      <c r="B70" t="str">
        <f>สารบัญข้อมูล!B18</f>
        <v>สัดส่วนปริมาณการบริโภคยาต้านจุลชีพในสัตว์เพื่อการบริโภคตามรูปแบบยาและวิธีการให้ยา พ.ศ. 2566</v>
      </c>
    </row>
    <row r="83" spans="1:18" x14ac:dyDescent="0.3">
      <c r="Q83" t="str">
        <f>สารบัญข้อมูล!A24</f>
        <v>แผนภาพ 3-23</v>
      </c>
      <c r="R83" t="str">
        <f>สารบัญข้อมูล!B24</f>
        <v>แนวโน้มปริมาณการบริโภคของยาต้านจุลชีพในสัตว์เพื่อการบริโภค จำแนกตาม WHO CIA พ.ศ. 2560 - 2566</v>
      </c>
    </row>
    <row r="86" spans="1:18" x14ac:dyDescent="0.3">
      <c r="Q86" t="s">
        <v>2024</v>
      </c>
    </row>
    <row r="92" spans="1:18" x14ac:dyDescent="0.3">
      <c r="A92" t="str">
        <f>สารบัญข้อมูล!A19</f>
        <v>แผนภาพ 3-18</v>
      </c>
      <c r="B92" t="str">
        <f>สารบัญข้อมูล!B19</f>
        <v>สัดส่วนปริมาณการบริโภคยาต้านจุลชีพในสัตว์เพื่อการบริโภคที่สำคัญ จำแนกตามหลัก human critically important antimicrobials (CIA) พ.ศ. 2566</v>
      </c>
    </row>
    <row r="95" spans="1:18" x14ac:dyDescent="0.3">
      <c r="A95" s="22" t="s">
        <v>2020</v>
      </c>
      <c r="B95" s="22"/>
      <c r="C95" s="22">
        <v>955.7430958427218</v>
      </c>
    </row>
    <row r="96" spans="1:18" x14ac:dyDescent="0.3">
      <c r="A96" s="22" t="s">
        <v>2021</v>
      </c>
      <c r="B96" s="22" t="s">
        <v>2023</v>
      </c>
      <c r="C96" s="22">
        <v>274.27495808181675</v>
      </c>
    </row>
    <row r="97" spans="1:17" x14ac:dyDescent="0.3">
      <c r="A97" s="22" t="s">
        <v>2021</v>
      </c>
      <c r="B97" s="22" t="s">
        <v>2022</v>
      </c>
      <c r="C97" s="22">
        <v>802.87449224189209</v>
      </c>
    </row>
    <row r="110" spans="1:17" x14ac:dyDescent="0.3">
      <c r="Q110" t="s">
        <v>2025</v>
      </c>
    </row>
    <row r="114" spans="1:4" x14ac:dyDescent="0.3">
      <c r="A114" t="str">
        <f>สารบัญข้อมูล!A20</f>
        <v>แผนภาพ 3-19</v>
      </c>
      <c r="B114" t="str">
        <f>สารบัญข้อมูล!B20</f>
        <v>ปริมาณการบริโภคยาต้านจุลชีพในสัตว์เพื่อการบริโภคที่สำคัญ จำแนกตามหลัก human critically important antimicrobials (CIA) พ.ศ. 2566</v>
      </c>
    </row>
    <row r="117" spans="1:4" x14ac:dyDescent="0.3">
      <c r="B117" s="22" t="s">
        <v>2022</v>
      </c>
      <c r="C117" s="22" t="s">
        <v>2063</v>
      </c>
      <c r="D117" s="22">
        <v>48.222374955533887</v>
      </c>
    </row>
    <row r="118" spans="1:4" x14ac:dyDescent="0.3">
      <c r="B118" s="22" t="s">
        <v>2022</v>
      </c>
      <c r="C118" s="22" t="s">
        <v>2064</v>
      </c>
      <c r="D118" s="22">
        <v>1.6308333999999998</v>
      </c>
    </row>
    <row r="119" spans="1:4" x14ac:dyDescent="0.3">
      <c r="B119" s="22" t="s">
        <v>2022</v>
      </c>
      <c r="C119" s="22" t="s">
        <v>2065</v>
      </c>
      <c r="D119" s="22">
        <v>834.01927060923765</v>
      </c>
    </row>
    <row r="120" spans="1:4" x14ac:dyDescent="0.3">
      <c r="B120" s="22" t="s">
        <v>2023</v>
      </c>
      <c r="C120" s="22" t="s">
        <v>2066</v>
      </c>
      <c r="D120" s="22">
        <v>0.97856897499999984</v>
      </c>
    </row>
    <row r="121" spans="1:4" x14ac:dyDescent="0.3">
      <c r="B121" s="22" t="s">
        <v>2023</v>
      </c>
      <c r="C121" s="22" t="s">
        <v>2067</v>
      </c>
      <c r="D121" s="22">
        <v>213.73001183203922</v>
      </c>
    </row>
    <row r="122" spans="1:4" x14ac:dyDescent="0.3">
      <c r="B122" s="22" t="s">
        <v>2023</v>
      </c>
      <c r="C122" s="22" t="s">
        <v>1108</v>
      </c>
      <c r="D122" s="22">
        <v>154.73116819233599</v>
      </c>
    </row>
    <row r="123" spans="1:4" x14ac:dyDescent="0.3">
      <c r="B123" s="22" t="s">
        <v>2023</v>
      </c>
      <c r="C123" s="22" t="s">
        <v>2068</v>
      </c>
      <c r="D123" s="22">
        <v>26.433908049999999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A524-353D-4D70-80AB-EF3CA2C07AFB}">
  <dimension ref="A1:I8"/>
  <sheetViews>
    <sheetView tabSelected="1" workbookViewId="0">
      <selection activeCell="C19" sqref="C19"/>
    </sheetView>
  </sheetViews>
  <sheetFormatPr defaultRowHeight="16.5" x14ac:dyDescent="0.3"/>
  <cols>
    <col min="1" max="1" width="7" bestFit="1" customWidth="1"/>
    <col min="2" max="2" width="20.125" style="6" customWidth="1"/>
    <col min="3" max="3" width="17" customWidth="1"/>
    <col min="4" max="4" width="20.625" style="7" customWidth="1"/>
    <col min="5" max="5" width="22.375" customWidth="1"/>
    <col min="6" max="6" width="9" style="6"/>
    <col min="7" max="7" width="16.25" customWidth="1"/>
  </cols>
  <sheetData>
    <row r="1" spans="1:9" ht="18" x14ac:dyDescent="0.35">
      <c r="A1" t="s">
        <v>409</v>
      </c>
      <c r="B1" s="6" t="s">
        <v>410</v>
      </c>
      <c r="C1" t="s">
        <v>415</v>
      </c>
      <c r="D1" s="6" t="s">
        <v>411</v>
      </c>
      <c r="E1" t="s">
        <v>416</v>
      </c>
      <c r="F1" s="6" t="s">
        <v>412</v>
      </c>
      <c r="G1" t="s">
        <v>417</v>
      </c>
      <c r="I1" s="9" t="s">
        <v>420</v>
      </c>
    </row>
    <row r="2" spans="1:9" x14ac:dyDescent="0.3">
      <c r="A2" s="8" t="s">
        <v>414</v>
      </c>
      <c r="B2" s="6">
        <v>1413052614.8859103</v>
      </c>
      <c r="C2" t="s">
        <v>413</v>
      </c>
      <c r="D2" s="7">
        <v>72438300</v>
      </c>
      <c r="E2" t="s">
        <v>413</v>
      </c>
      <c r="F2" s="6">
        <v>53.443786326911045</v>
      </c>
      <c r="G2" t="s">
        <v>413</v>
      </c>
      <c r="I2" t="s">
        <v>418</v>
      </c>
    </row>
    <row r="3" spans="1:9" x14ac:dyDescent="0.3">
      <c r="A3" s="8">
        <v>2018</v>
      </c>
      <c r="B3" s="6">
        <v>1316765670.9535074</v>
      </c>
      <c r="C3" s="4">
        <f>($B3/$B$2)-1</f>
        <v>-6.8141088957382578E-2</v>
      </c>
      <c r="D3" s="7">
        <v>73341782</v>
      </c>
      <c r="E3" s="5">
        <f>($D3/$D$2)-1</f>
        <v>1.2472435162061979E-2</v>
      </c>
      <c r="F3" s="6">
        <v>49.188567312075172</v>
      </c>
      <c r="G3" s="5">
        <f>($F3/$F$2)-1</f>
        <v>-7.9620463056398472E-2</v>
      </c>
      <c r="I3" t="s">
        <v>419</v>
      </c>
    </row>
    <row r="4" spans="1:9" x14ac:dyDescent="0.3">
      <c r="A4" s="8">
        <v>2019</v>
      </c>
      <c r="B4" s="6">
        <v>1354992162.3656402</v>
      </c>
      <c r="C4" s="4">
        <f t="shared" ref="C4:C8" si="0">($B4/$B$2)-1</f>
        <v>-4.1088669953707191E-2</v>
      </c>
      <c r="D4" s="7">
        <v>73538840</v>
      </c>
      <c r="E4" s="5">
        <f t="shared" ref="E4:E8" si="1">($D4/$D$2)-1</f>
        <v>1.5192791658556359E-2</v>
      </c>
      <c r="F4" s="6">
        <v>50.480906336739018</v>
      </c>
      <c r="G4" s="5">
        <f t="shared" ref="G4:G8" si="2">($F4/$F$2)-1</f>
        <v>-5.5439185615486664E-2</v>
      </c>
    </row>
    <row r="5" spans="1:9" x14ac:dyDescent="0.3">
      <c r="A5" s="8">
        <v>2020</v>
      </c>
      <c r="B5" s="6">
        <v>1212960385.0976267</v>
      </c>
      <c r="C5" s="4">
        <f t="shared" si="0"/>
        <v>-0.14160281625779303</v>
      </c>
      <c r="D5" s="7">
        <v>73713236</v>
      </c>
      <c r="E5" s="5">
        <f t="shared" si="1"/>
        <v>1.7600302602352569E-2</v>
      </c>
      <c r="F5" s="6">
        <v>45.082529510083774</v>
      </c>
      <c r="G5" s="5">
        <f t="shared" si="2"/>
        <v>-0.15644955927490212</v>
      </c>
    </row>
    <row r="6" spans="1:9" x14ac:dyDescent="0.3">
      <c r="A6" s="8">
        <v>2021</v>
      </c>
      <c r="B6" s="6">
        <v>956803964.89013362</v>
      </c>
      <c r="C6" s="4">
        <f t="shared" si="0"/>
        <v>-0.32288157227083447</v>
      </c>
      <c r="D6" s="7">
        <v>73864102</v>
      </c>
      <c r="E6" s="5">
        <f t="shared" si="1"/>
        <v>1.9682985382042384E-2</v>
      </c>
      <c r="F6" s="6">
        <v>35.48923840875225</v>
      </c>
      <c r="G6" s="5">
        <f t="shared" si="2"/>
        <v>-0.33595201897433635</v>
      </c>
    </row>
    <row r="7" spans="1:9" x14ac:dyDescent="0.3">
      <c r="A7" s="8">
        <v>2022</v>
      </c>
      <c r="B7" s="6">
        <v>1086510275.8241167</v>
      </c>
      <c r="C7" s="4">
        <f t="shared" si="0"/>
        <v>-0.23109000728055595</v>
      </c>
      <c r="D7" s="7">
        <v>75610288</v>
      </c>
      <c r="E7" s="5">
        <f t="shared" si="1"/>
        <v>4.3788824420230688E-2</v>
      </c>
      <c r="F7" s="6">
        <v>39.36951650957748</v>
      </c>
      <c r="G7" s="5">
        <f t="shared" si="2"/>
        <v>-0.26334716876612119</v>
      </c>
    </row>
    <row r="8" spans="1:9" x14ac:dyDescent="0.3">
      <c r="A8" s="8">
        <v>2023</v>
      </c>
      <c r="B8" s="6">
        <v>1523190891.4341376</v>
      </c>
      <c r="C8" s="4">
        <f t="shared" si="0"/>
        <v>7.7943507119244693E-2</v>
      </c>
      <c r="D8" s="7">
        <v>75714538</v>
      </c>
      <c r="E8" s="5">
        <f t="shared" si="1"/>
        <v>4.5227980225930109E-2</v>
      </c>
      <c r="F8" s="6">
        <v>55.116571271379101</v>
      </c>
      <c r="G8" s="5">
        <f t="shared" si="2"/>
        <v>3.1299895823918122E-2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EAE1-BE2B-488E-9190-1AA1BF3A3F52}">
  <dimension ref="A1:H12"/>
  <sheetViews>
    <sheetView workbookViewId="0">
      <selection activeCell="A11" sqref="A11"/>
    </sheetView>
  </sheetViews>
  <sheetFormatPr defaultRowHeight="16.5" x14ac:dyDescent="0.3"/>
  <cols>
    <col min="1" max="1" width="52.875" bestFit="1" customWidth="1"/>
    <col min="3" max="7" width="10.625" customWidth="1"/>
  </cols>
  <sheetData>
    <row r="1" spans="1:8" x14ac:dyDescent="0.3">
      <c r="A1" s="8" t="s">
        <v>412</v>
      </c>
      <c r="B1" t="s">
        <v>2010</v>
      </c>
      <c r="C1" t="s">
        <v>2011</v>
      </c>
      <c r="D1" t="s">
        <v>2012</v>
      </c>
      <c r="E1" t="s">
        <v>2013</v>
      </c>
      <c r="F1" t="s">
        <v>2014</v>
      </c>
      <c r="G1" t="s">
        <v>2015</v>
      </c>
      <c r="H1" s="8" t="s">
        <v>2082</v>
      </c>
    </row>
    <row r="2" spans="1:8" s="2" customFormat="1" ht="15" x14ac:dyDescent="0.25">
      <c r="A2" s="2" t="s">
        <v>2000</v>
      </c>
      <c r="B2" s="21">
        <v>36.77342176621903</v>
      </c>
      <c r="C2" s="21">
        <v>33.706331920624109</v>
      </c>
      <c r="D2" s="21">
        <v>33.150809528501199</v>
      </c>
      <c r="E2" s="21">
        <v>27.602460716709281</v>
      </c>
      <c r="F2" s="21">
        <v>20.478335868437956</v>
      </c>
      <c r="G2" s="21">
        <v>23.666555770836947</v>
      </c>
      <c r="H2" s="21">
        <f>SUM(H3:H5)</f>
        <v>28.692894660719272</v>
      </c>
    </row>
    <row r="3" spans="1:8" x14ac:dyDescent="0.3">
      <c r="A3" t="s">
        <v>2001</v>
      </c>
      <c r="B3" s="6">
        <v>36.146881224175289</v>
      </c>
      <c r="C3" s="6">
        <v>33.234008075890131</v>
      </c>
      <c r="D3" s="6">
        <v>32.691051181935521</v>
      </c>
      <c r="E3" s="6">
        <v>27.181860916266409</v>
      </c>
      <c r="F3" s="6">
        <v>20.106379221590977</v>
      </c>
      <c r="G3" s="6">
        <v>23.22362105941394</v>
      </c>
      <c r="H3" s="6">
        <v>28.183243164368402</v>
      </c>
    </row>
    <row r="4" spans="1:8" x14ac:dyDescent="0.3">
      <c r="A4" t="s">
        <v>2002</v>
      </c>
      <c r="B4" s="6">
        <v>4.843317248243538E-2</v>
      </c>
      <c r="C4" s="6">
        <v>5.5495586316777874E-2</v>
      </c>
      <c r="D4" s="6">
        <v>4.8340128748390727E-2</v>
      </c>
      <c r="E4" s="6">
        <v>3.3894938091935833E-2</v>
      </c>
      <c r="F4" s="6">
        <v>2.8390364385344528E-2</v>
      </c>
      <c r="G4" s="6">
        <v>1.6588874638873163E-2</v>
      </c>
      <c r="H4" s="6">
        <v>2.4790305018095746E-2</v>
      </c>
    </row>
    <row r="5" spans="1:8" x14ac:dyDescent="0.3">
      <c r="A5" t="s">
        <v>2003</v>
      </c>
      <c r="B5" s="6">
        <v>0.57810736956131148</v>
      </c>
      <c r="C5" s="6">
        <v>0.41682825841720034</v>
      </c>
      <c r="D5" s="6">
        <v>0.41141821781728793</v>
      </c>
      <c r="E5" s="6">
        <v>0.38670486235093404</v>
      </c>
      <c r="F5" s="6">
        <v>0.34356628246163268</v>
      </c>
      <c r="G5" s="6">
        <v>0.42634583678413329</v>
      </c>
      <c r="H5" s="6">
        <v>0.48486119133277167</v>
      </c>
    </row>
    <row r="6" spans="1:8" s="2" customFormat="1" ht="15" x14ac:dyDescent="0.25">
      <c r="A6" s="2" t="s">
        <v>2004</v>
      </c>
      <c r="B6" s="21">
        <v>16.670364560692047</v>
      </c>
      <c r="C6" s="21">
        <v>15.482235391451042</v>
      </c>
      <c r="D6" s="21">
        <v>17.330096808237833</v>
      </c>
      <c r="E6" s="21">
        <v>17.480068793374514</v>
      </c>
      <c r="F6" s="21">
        <v>15.010902540314294</v>
      </c>
      <c r="G6" s="21">
        <v>15.702960738740533</v>
      </c>
      <c r="H6" s="21">
        <f>SUM(H7:H11)</f>
        <v>26.423676610659832</v>
      </c>
    </row>
    <row r="7" spans="1:8" x14ac:dyDescent="0.3">
      <c r="A7" t="s">
        <v>2005</v>
      </c>
      <c r="B7" s="6">
        <v>4.2275122319970038</v>
      </c>
      <c r="C7" s="6">
        <v>2.8415221082272684</v>
      </c>
      <c r="D7" s="6">
        <v>3.1284657166843508</v>
      </c>
      <c r="E7" s="6">
        <v>2.5580807386837785</v>
      </c>
      <c r="F7" s="6">
        <v>2.2153889048190827</v>
      </c>
      <c r="G7" s="6">
        <v>2.5107641112782964</v>
      </c>
      <c r="H7" s="6">
        <v>2.1067183601985637</v>
      </c>
    </row>
    <row r="8" spans="1:8" x14ac:dyDescent="0.3">
      <c r="A8" t="s">
        <v>2006</v>
      </c>
      <c r="B8" s="6">
        <v>0.40791794108614948</v>
      </c>
      <c r="C8" s="6">
        <v>0.47508661065989621</v>
      </c>
      <c r="D8" s="6">
        <v>0.42343237977913795</v>
      </c>
      <c r="E8" s="6">
        <v>0.34759133613101478</v>
      </c>
      <c r="F8" s="6">
        <v>0.30582605774165739</v>
      </c>
      <c r="G8" s="6">
        <v>0.21460441163592731</v>
      </c>
      <c r="H8" s="6">
        <v>0.3350838718443373</v>
      </c>
    </row>
    <row r="9" spans="1:8" x14ac:dyDescent="0.3">
      <c r="A9" t="s">
        <v>2007</v>
      </c>
      <c r="B9" s="6">
        <v>2.1111835537146462</v>
      </c>
      <c r="C9" s="6">
        <v>2.3285391088169294</v>
      </c>
      <c r="D9" s="6">
        <v>1.4086375391065484</v>
      </c>
      <c r="E9" s="6">
        <v>1.7413462779608901</v>
      </c>
      <c r="F9" s="6">
        <v>1.9774345628038736</v>
      </c>
      <c r="G9" s="6">
        <v>1.0523768159416935</v>
      </c>
      <c r="H9" s="6">
        <v>1.6262460157047338</v>
      </c>
    </row>
    <row r="10" spans="1:8" x14ac:dyDescent="0.3">
      <c r="A10" t="s">
        <v>2008</v>
      </c>
      <c r="B10" s="6">
        <v>1.4589985689009406</v>
      </c>
      <c r="C10" s="6">
        <v>0.48578025279816683</v>
      </c>
      <c r="D10" s="6">
        <v>0.42610487895051091</v>
      </c>
      <c r="E10" s="6">
        <v>0.54166040156552997</v>
      </c>
      <c r="F10" s="6">
        <v>0.55828620107271132</v>
      </c>
      <c r="G10" s="6">
        <v>0.34226069457572172</v>
      </c>
      <c r="H10" s="6">
        <v>0.61913871228908324</v>
      </c>
    </row>
    <row r="11" spans="1:8" x14ac:dyDescent="0.3">
      <c r="A11" t="s">
        <v>2009</v>
      </c>
      <c r="B11" s="6">
        <v>8.4647522649933062</v>
      </c>
      <c r="C11" s="6">
        <v>9.3513073109487816</v>
      </c>
      <c r="D11" s="6">
        <v>11.943456293717283</v>
      </c>
      <c r="E11" s="6">
        <v>12.291390039033301</v>
      </c>
      <c r="F11" s="6">
        <v>9.9539668138769688</v>
      </c>
      <c r="G11" s="6">
        <v>11.582954705308895</v>
      </c>
      <c r="H11" s="6">
        <v>21.736489650623113</v>
      </c>
    </row>
    <row r="12" spans="1:8" x14ac:dyDescent="0.3">
      <c r="A12" s="2" t="s">
        <v>1969</v>
      </c>
      <c r="B12" s="21">
        <v>53.443786326911074</v>
      </c>
      <c r="C12" s="21">
        <v>49.188567312075143</v>
      </c>
      <c r="D12" s="21">
        <v>50.480906336739032</v>
      </c>
      <c r="E12" s="21">
        <v>45.082529510083795</v>
      </c>
      <c r="F12" s="21">
        <v>35.48923840875225</v>
      </c>
      <c r="G12" s="21">
        <v>39.36951650957748</v>
      </c>
      <c r="H12" s="21">
        <v>55.116571271379101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4834-A2FA-4F19-B5E0-8089BEFA1C1C}">
  <dimension ref="A1:K40"/>
  <sheetViews>
    <sheetView workbookViewId="0">
      <selection activeCell="H15" sqref="H15"/>
    </sheetView>
  </sheetViews>
  <sheetFormatPr defaultRowHeight="16.5" x14ac:dyDescent="0.3"/>
  <cols>
    <col min="1" max="2" width="15.75" bestFit="1" customWidth="1"/>
    <col min="3" max="3" width="56.125" bestFit="1" customWidth="1"/>
    <col min="4" max="4" width="10.625" customWidth="1"/>
  </cols>
  <sheetData>
    <row r="1" spans="1:11" x14ac:dyDescent="0.3">
      <c r="A1" t="s">
        <v>2060</v>
      </c>
      <c r="B1" t="s">
        <v>2061</v>
      </c>
      <c r="C1" t="s">
        <v>2069</v>
      </c>
      <c r="D1" t="s">
        <v>2062</v>
      </c>
    </row>
    <row r="2" spans="1:11" x14ac:dyDescent="0.3">
      <c r="A2" t="s">
        <v>1302</v>
      </c>
      <c r="B2" t="s">
        <v>1303</v>
      </c>
      <c r="C2" s="26" t="s">
        <v>573</v>
      </c>
      <c r="D2" s="26">
        <v>3.970320959011699</v>
      </c>
    </row>
    <row r="3" spans="1:11" x14ac:dyDescent="0.3">
      <c r="A3" t="s">
        <v>1318</v>
      </c>
      <c r="B3" t="s">
        <v>1319</v>
      </c>
      <c r="C3" s="26" t="s">
        <v>603</v>
      </c>
      <c r="D3" s="26">
        <v>3.8218720761237793E-2</v>
      </c>
    </row>
    <row r="4" spans="1:11" x14ac:dyDescent="0.3">
      <c r="A4" t="s">
        <v>1321</v>
      </c>
      <c r="B4" t="s">
        <v>1322</v>
      </c>
      <c r="C4" s="26" t="s">
        <v>613</v>
      </c>
      <c r="D4" s="26">
        <v>9.2098917995132847</v>
      </c>
    </row>
    <row r="5" spans="1:11" x14ac:dyDescent="0.3">
      <c r="B5" t="s">
        <v>1343</v>
      </c>
      <c r="C5" s="26" t="s">
        <v>652</v>
      </c>
      <c r="D5" s="26">
        <v>0.42768619661112017</v>
      </c>
    </row>
    <row r="6" spans="1:11" x14ac:dyDescent="0.3">
      <c r="B6" t="s">
        <v>1353</v>
      </c>
      <c r="C6" s="26" t="s">
        <v>672</v>
      </c>
      <c r="D6" s="26">
        <v>1.5172872717590979</v>
      </c>
      <c r="K6" t="s">
        <v>2071</v>
      </c>
    </row>
    <row r="7" spans="1:11" x14ac:dyDescent="0.3">
      <c r="B7" t="s">
        <v>1358</v>
      </c>
      <c r="C7" s="26" t="s">
        <v>683</v>
      </c>
      <c r="D7" s="26">
        <v>3.0855224145934699E-2</v>
      </c>
      <c r="J7" t="s">
        <v>2071</v>
      </c>
    </row>
    <row r="8" spans="1:11" x14ac:dyDescent="0.3">
      <c r="B8" t="s">
        <v>1360</v>
      </c>
      <c r="C8" s="26" t="s">
        <v>688</v>
      </c>
      <c r="D8" s="26">
        <v>3.0840719550653493</v>
      </c>
    </row>
    <row r="9" spans="1:11" x14ac:dyDescent="0.3">
      <c r="A9" t="s">
        <v>1367</v>
      </c>
      <c r="B9" t="s">
        <v>1368</v>
      </c>
      <c r="C9" s="26" t="s">
        <v>699</v>
      </c>
      <c r="D9" s="26">
        <v>0.46390662515944769</v>
      </c>
      <c r="J9" t="s">
        <v>2071</v>
      </c>
    </row>
    <row r="10" spans="1:11" x14ac:dyDescent="0.3">
      <c r="B10" t="s">
        <v>1378</v>
      </c>
      <c r="C10" s="26" t="s">
        <v>721</v>
      </c>
      <c r="D10" s="26">
        <v>0.14451835407037555</v>
      </c>
    </row>
    <row r="11" spans="1:11" x14ac:dyDescent="0.3">
      <c r="B11" t="s">
        <v>1389</v>
      </c>
      <c r="C11" s="26" t="s">
        <v>747</v>
      </c>
      <c r="D11" s="26">
        <v>0.80070573553764068</v>
      </c>
      <c r="J11" t="s">
        <v>2071</v>
      </c>
    </row>
    <row r="12" spans="1:11" x14ac:dyDescent="0.3">
      <c r="B12" t="s">
        <v>1409</v>
      </c>
      <c r="C12" s="26" t="s">
        <v>790</v>
      </c>
      <c r="D12" s="26">
        <v>1.0711194601556329E-3</v>
      </c>
      <c r="J12" t="s">
        <v>2071</v>
      </c>
    </row>
    <row r="13" spans="1:11" x14ac:dyDescent="0.3">
      <c r="B13" t="s">
        <v>1416</v>
      </c>
      <c r="C13" s="26" t="s">
        <v>803</v>
      </c>
      <c r="D13" s="26">
        <v>7.4249026095392121E-2</v>
      </c>
      <c r="J13" t="s">
        <v>2071</v>
      </c>
    </row>
    <row r="14" spans="1:11" x14ac:dyDescent="0.3">
      <c r="B14" t="s">
        <v>1425</v>
      </c>
      <c r="C14" s="26" t="s">
        <v>819</v>
      </c>
      <c r="D14" s="26">
        <v>1.318337986796849E-4</v>
      </c>
      <c r="J14" t="s">
        <v>2071</v>
      </c>
    </row>
    <row r="15" spans="1:11" x14ac:dyDescent="0.3">
      <c r="A15" t="s">
        <v>1430</v>
      </c>
      <c r="B15" t="s">
        <v>1435</v>
      </c>
      <c r="C15" s="26" t="s">
        <v>1436</v>
      </c>
      <c r="D15" s="26">
        <v>1.0258430537701006E-2</v>
      </c>
      <c r="J15" t="s">
        <v>2071</v>
      </c>
    </row>
    <row r="16" spans="1:11" x14ac:dyDescent="0.3">
      <c r="B16" t="s">
        <v>1447</v>
      </c>
      <c r="C16" s="26" t="s">
        <v>1448</v>
      </c>
      <c r="D16" s="26">
        <v>6.1323106599838285E-2</v>
      </c>
    </row>
    <row r="17" spans="1:10" x14ac:dyDescent="0.3">
      <c r="B17" t="s">
        <v>1468</v>
      </c>
      <c r="C17" s="26" t="s">
        <v>865</v>
      </c>
      <c r="D17" s="26">
        <v>0.73073529969156459</v>
      </c>
      <c r="J17" t="s">
        <v>2071</v>
      </c>
    </row>
    <row r="18" spans="1:10" x14ac:dyDescent="0.3">
      <c r="A18" t="s">
        <v>1478</v>
      </c>
      <c r="B18" t="s">
        <v>1479</v>
      </c>
      <c r="C18" s="26" t="s">
        <v>895</v>
      </c>
      <c r="D18" s="26">
        <v>2.4433267248523811</v>
      </c>
      <c r="J18" t="s">
        <v>2071</v>
      </c>
    </row>
    <row r="19" spans="1:10" x14ac:dyDescent="0.3">
      <c r="B19" t="s">
        <v>1493</v>
      </c>
      <c r="C19" s="26" t="s">
        <v>924</v>
      </c>
      <c r="D19" s="26">
        <v>0.53164470650713525</v>
      </c>
      <c r="J19" t="s">
        <v>2071</v>
      </c>
    </row>
    <row r="20" spans="1:10" x14ac:dyDescent="0.3">
      <c r="A20" t="s">
        <v>1498</v>
      </c>
      <c r="B20" t="s">
        <v>1499</v>
      </c>
      <c r="C20" s="26" t="s">
        <v>938</v>
      </c>
      <c r="D20" s="26">
        <v>3.3559722759050436E-3</v>
      </c>
      <c r="J20" t="s">
        <v>2071</v>
      </c>
    </row>
    <row r="21" spans="1:10" x14ac:dyDescent="0.3">
      <c r="B21" t="s">
        <v>1501</v>
      </c>
      <c r="C21" s="26" t="s">
        <v>945</v>
      </c>
      <c r="D21" s="26">
        <v>4.8189055851554176E-2</v>
      </c>
      <c r="J21" t="s">
        <v>2071</v>
      </c>
    </row>
    <row r="22" spans="1:10" x14ac:dyDescent="0.3">
      <c r="A22" t="s">
        <v>1512</v>
      </c>
      <c r="B22" t="s">
        <v>1514</v>
      </c>
      <c r="C22" s="26" t="s">
        <v>970</v>
      </c>
      <c r="D22" s="26">
        <v>3.6848592204355741</v>
      </c>
      <c r="J22" t="s">
        <v>2071</v>
      </c>
    </row>
    <row r="23" spans="1:10" x14ac:dyDescent="0.3">
      <c r="A23" t="s">
        <v>1561</v>
      </c>
      <c r="B23" t="s">
        <v>1562</v>
      </c>
      <c r="C23" s="26" t="s">
        <v>1098</v>
      </c>
      <c r="D23" s="26">
        <v>1.3259564244081076E-2</v>
      </c>
    </row>
    <row r="24" spans="1:10" x14ac:dyDescent="0.3">
      <c r="B24" t="s">
        <v>1567</v>
      </c>
      <c r="C24" s="26" t="s">
        <v>1108</v>
      </c>
      <c r="D24" s="26">
        <v>1.5981545711552823E-2</v>
      </c>
      <c r="J24" t="s">
        <v>2071</v>
      </c>
    </row>
    <row r="25" spans="1:10" x14ac:dyDescent="0.3">
      <c r="B25" t="s">
        <v>1572</v>
      </c>
      <c r="C25" s="26" t="s">
        <v>1115</v>
      </c>
      <c r="D25" s="26">
        <v>0.83992085084217505</v>
      </c>
      <c r="J25" t="s">
        <v>2071</v>
      </c>
    </row>
    <row r="26" spans="1:10" x14ac:dyDescent="0.3">
      <c r="B26" t="s">
        <v>1575</v>
      </c>
      <c r="C26" s="26" t="s">
        <v>1121</v>
      </c>
      <c r="D26" s="26">
        <v>2.1475761989860839E-2</v>
      </c>
      <c r="J26" t="s">
        <v>2071</v>
      </c>
    </row>
    <row r="27" spans="1:10" s="2" customFormat="1" x14ac:dyDescent="0.3">
      <c r="A27"/>
      <c r="B27" t="s">
        <v>1579</v>
      </c>
      <c r="C27" s="26" t="s">
        <v>1136</v>
      </c>
      <c r="D27" s="26">
        <v>1.5998103839660098E-2</v>
      </c>
      <c r="E27"/>
      <c r="F27"/>
      <c r="G27"/>
      <c r="H27"/>
      <c r="I27"/>
    </row>
    <row r="28" spans="1:10" x14ac:dyDescent="0.3">
      <c r="A28" s="2" t="s">
        <v>1969</v>
      </c>
      <c r="B28" s="2"/>
      <c r="C28" s="27"/>
      <c r="D28" s="27">
        <f>SUM(D2:D27)</f>
        <v>28.183243164368399</v>
      </c>
      <c r="J28" t="s">
        <v>2071</v>
      </c>
    </row>
    <row r="29" spans="1:10" x14ac:dyDescent="0.3">
      <c r="C29" s="26"/>
      <c r="D29" s="26"/>
      <c r="J29" t="s">
        <v>2071</v>
      </c>
    </row>
    <row r="30" spans="1:10" x14ac:dyDescent="0.3">
      <c r="C30" s="26"/>
      <c r="D30" s="26"/>
    </row>
    <row r="31" spans="1:10" x14ac:dyDescent="0.3">
      <c r="C31" s="26"/>
      <c r="D31" s="26"/>
      <c r="J31" t="s">
        <v>2071</v>
      </c>
    </row>
    <row r="32" spans="1:10" x14ac:dyDescent="0.3">
      <c r="C32" s="26"/>
      <c r="D32" s="26"/>
      <c r="J32" t="s">
        <v>2071</v>
      </c>
    </row>
    <row r="33" spans="3:10" x14ac:dyDescent="0.3">
      <c r="C33" s="26"/>
      <c r="D33" s="26"/>
      <c r="H33" t="s">
        <v>2071</v>
      </c>
    </row>
    <row r="34" spans="3:10" x14ac:dyDescent="0.3">
      <c r="C34" s="26"/>
      <c r="D34" s="26"/>
      <c r="J34" t="s">
        <v>2071</v>
      </c>
    </row>
    <row r="35" spans="3:10" x14ac:dyDescent="0.3">
      <c r="C35" s="26"/>
      <c r="D35" s="26"/>
    </row>
    <row r="36" spans="3:10" x14ac:dyDescent="0.3">
      <c r="C36" s="26"/>
      <c r="D36" s="26"/>
      <c r="J36" t="s">
        <v>2071</v>
      </c>
    </row>
    <row r="37" spans="3:10" x14ac:dyDescent="0.3">
      <c r="J37" t="s">
        <v>2071</v>
      </c>
    </row>
    <row r="38" spans="3:10" x14ac:dyDescent="0.3">
      <c r="J38" t="s">
        <v>2071</v>
      </c>
    </row>
    <row r="39" spans="3:10" x14ac:dyDescent="0.3">
      <c r="J39" t="s">
        <v>2071</v>
      </c>
    </row>
    <row r="40" spans="3:10" x14ac:dyDescent="0.3">
      <c r="J40" t="s">
        <v>2071</v>
      </c>
    </row>
  </sheetData>
  <conditionalFormatting sqref="B2:B36">
    <cfRule type="cellIs" dxfId="32" priority="1" operator="between">
      <formula>1E-45</formula>
      <formula>0.00999999999999999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5922-9817-4DD9-8468-86FC4028D2AA}">
  <dimension ref="A1:C8"/>
  <sheetViews>
    <sheetView workbookViewId="0">
      <selection activeCell="D15" sqref="D15"/>
    </sheetView>
  </sheetViews>
  <sheetFormatPr defaultRowHeight="16.5" x14ac:dyDescent="0.3"/>
  <cols>
    <col min="1" max="1" width="22.375" bestFit="1" customWidth="1"/>
    <col min="2" max="2" width="29.875" customWidth="1"/>
    <col min="3" max="3" width="11.875" customWidth="1"/>
  </cols>
  <sheetData>
    <row r="1" spans="1:3" x14ac:dyDescent="0.3">
      <c r="A1" t="s">
        <v>2047</v>
      </c>
      <c r="B1" t="s">
        <v>2052</v>
      </c>
      <c r="C1" t="s">
        <v>2059</v>
      </c>
    </row>
    <row r="2" spans="1:3" x14ac:dyDescent="0.3">
      <c r="A2" t="s">
        <v>2053</v>
      </c>
      <c r="B2" s="6">
        <v>4359.5450830425343</v>
      </c>
      <c r="C2" t="s">
        <v>413</v>
      </c>
    </row>
    <row r="3" spans="1:3" x14ac:dyDescent="0.3">
      <c r="A3" t="s">
        <v>2054</v>
      </c>
      <c r="B3" s="6">
        <v>3815.8006848688992</v>
      </c>
      <c r="C3" s="5">
        <f>($B3/$B$2)-1</f>
        <v>-0.12472503158383552</v>
      </c>
    </row>
    <row r="4" spans="1:3" x14ac:dyDescent="0.3">
      <c r="A4" t="s">
        <v>2055</v>
      </c>
      <c r="B4" s="6">
        <v>2566.3400329701262</v>
      </c>
      <c r="C4" s="5">
        <f t="shared" ref="C4:C7" si="0">($B4/$B$2)-1</f>
        <v>-0.41132847944330175</v>
      </c>
    </row>
    <row r="5" spans="1:3" x14ac:dyDescent="0.3">
      <c r="A5" t="s">
        <v>2056</v>
      </c>
      <c r="B5" s="6">
        <v>3244.0708120153968</v>
      </c>
      <c r="C5" s="5">
        <f t="shared" si="0"/>
        <v>-0.25586941980851041</v>
      </c>
    </row>
    <row r="6" spans="1:3" x14ac:dyDescent="0.3">
      <c r="A6" t="s">
        <v>2057</v>
      </c>
      <c r="B6" s="6">
        <v>3302.2436005220766</v>
      </c>
      <c r="C6" s="5">
        <f t="shared" si="0"/>
        <v>-0.24252564485066985</v>
      </c>
    </row>
    <row r="7" spans="1:3" x14ac:dyDescent="0.3">
      <c r="A7" t="s">
        <v>2058</v>
      </c>
      <c r="B7" s="6">
        <v>2335.7876882633936</v>
      </c>
      <c r="C7" s="5">
        <f t="shared" si="0"/>
        <v>-0.46421297548935003</v>
      </c>
    </row>
    <row r="8" spans="1:3" x14ac:dyDescent="0.3">
      <c r="A8" t="s">
        <v>2109</v>
      </c>
      <c r="B8" s="6">
        <v>2070.8929911429186</v>
      </c>
      <c r="C8" s="5">
        <f>($B8/$B$2)-1</f>
        <v>-0.5249749797982044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C9E0-8DA9-4979-971D-807C2B5298D3}">
  <dimension ref="A1:F3"/>
  <sheetViews>
    <sheetView workbookViewId="0">
      <selection activeCell="B2" sqref="B2"/>
    </sheetView>
  </sheetViews>
  <sheetFormatPr defaultRowHeight="16.5" x14ac:dyDescent="0.3"/>
  <cols>
    <col min="1" max="1" width="31" bestFit="1" customWidth="1"/>
    <col min="2" max="2" width="16.75" customWidth="1"/>
    <col min="3" max="3" width="7" bestFit="1" customWidth="1"/>
    <col min="4" max="4" width="31" bestFit="1" customWidth="1"/>
    <col min="5" max="6" width="16.625" bestFit="1" customWidth="1"/>
  </cols>
  <sheetData>
    <row r="1" spans="1:6" x14ac:dyDescent="0.3">
      <c r="A1" t="s">
        <v>2043</v>
      </c>
      <c r="B1" t="s">
        <v>2050</v>
      </c>
      <c r="C1" t="s">
        <v>2048</v>
      </c>
      <c r="D1" t="s">
        <v>2049</v>
      </c>
      <c r="E1" t="s">
        <v>2046</v>
      </c>
      <c r="F1" t="s">
        <v>2070</v>
      </c>
    </row>
    <row r="2" spans="1:6" x14ac:dyDescent="0.3">
      <c r="A2" t="s">
        <v>2044</v>
      </c>
      <c r="B2" s="26">
        <f>'ตาราง 3-1'!F8</f>
        <v>55.116571271379101</v>
      </c>
      <c r="C2" t="s">
        <v>412</v>
      </c>
      <c r="D2" s="24">
        <f>'ตาราง 3-1'!G8</f>
        <v>3.1299895823918122E-2</v>
      </c>
      <c r="E2" s="23">
        <v>-0.2</v>
      </c>
      <c r="F2" s="23">
        <v>-0.3</v>
      </c>
    </row>
    <row r="3" spans="1:6" x14ac:dyDescent="0.3">
      <c r="A3" t="s">
        <v>2045</v>
      </c>
      <c r="B3" s="25">
        <f>'ตาราง 3-4'!B8</f>
        <v>2070.8929911429186</v>
      </c>
      <c r="C3" t="s">
        <v>2051</v>
      </c>
      <c r="D3" s="24">
        <f>'ตาราง 3-4'!C8</f>
        <v>-0.5249749797982044</v>
      </c>
      <c r="E3" s="23">
        <v>-0.3</v>
      </c>
      <c r="F3" s="23">
        <v>-0.5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K J Y W f H U x S 2 l A A A A 9 Q A A A B I A H A B D b 2 5 m a W c v U G F j a 2 F n Z S 5 4 b W w g o h g A K K A U A A A A A A A A A A A A A A A A A A A A A A A A A A A A h Y 8 x D o I w G I W v Q r r T F o j R k J 8 y u D h I Y q I x r k 2 p p R G K o c V y N w e P 5 B X E K O r m + L 7 3 D e / d r z f I h 6 Y O L r K z u j U Z i j B F g T S i L b V R G e r d M V y g n M G G i x N X M h h l Y 9 P B l h m q n D u n h H j v s U 9 w 2 y k S U x q R Q 7 H e i k o 2 H H 1 k / V 8 O t b G O G y E R g / 1 r D I t x l C R 4 N s c U y M S g 0 O b b x + P c Z / s D Y d n X r u 8 k c 1 W 4 W w G Z I p D 3 B f Y A U E s D B B Q A A g A I A D C i W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o l h Z K I p H u A 4 A A A A R A A A A E w A c A E Z v c m 1 1 b G F z L 1 N l Y 3 R p b 2 4 x L m 0 g o h g A K K A U A A A A A A A A A A A A A A A A A A A A A A A A A A A A K 0 5 N L s n M z 1 M I h t C G 1 g B Q S w E C L Q A U A A I A C A A w o l h Z 8 d T F L a U A A A D 1 A A A A E g A A A A A A A A A A A A A A A A A A A A A A Q 2 9 u Z m l n L 1 B h Y 2 t h Z 2 U u e G 1 s U E s B A i 0 A F A A C A A g A M K J Y W Q / K 6 a u k A A A A 6 Q A A A B M A A A A A A A A A A A A A A A A A 8 Q A A A F t D b 2 5 0 Z W 5 0 X 1 R 5 c G V z X S 5 4 b W x Q S w E C L Q A U A A I A C A A w o l h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4 d z X E 4 r 5 E a Q G L Y E N 8 q O I Q A A A A A C A A A A A A A Q Z g A A A A E A A C A A A A C h d 1 e l X 0 X 8 I y D y 8 L k B R 5 l g A 1 L V R w H d l w Q 0 Z 1 F Y r R f f Y w A A A A A O g A A A A A I A A C A A A A A m D n Z z y T u E U 6 q z K t w o O z m 7 y 3 8 g J a f 3 2 C S 6 7 1 D j + P o M f V A A A A A b c r p V V W e h 3 T H k 7 s b D y l C N x o a H i h O c g 8 m N 9 l m w s k J j s X 5 u F E Y k c 0 + k j Y 3 m Q M 9 O y g 1 1 Q Q D R / u W C x 6 T n C O 1 K u P d n N T 3 v d N 6 H 9 p L g g Q M 2 u D v U d U A A A A B Y V 6 L q v 9 e C Y h E 0 i M b N o e p / U F 2 Y Y P g + Z f 3 / i M 6 R z g C 9 6 9 1 G m J 9 q v r i H C d l 5 r 5 o 1 4 0 i 2 / 7 v N V s g + T N 9 y U b 6 6 z t 0 M < / D a t a M a s h u p > 
</file>

<file path=customXml/itemProps1.xml><?xml version="1.0" encoding="utf-8"?>
<ds:datastoreItem xmlns:ds="http://schemas.openxmlformats.org/officeDocument/2006/customXml" ds:itemID="{92F04F28-FC53-4F49-99CE-8C3ACFB88E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สารบัญข้อมูล</vt:lpstr>
      <vt:lpstr>แผนภาพ 3-1</vt:lpstr>
      <vt:lpstr>แผนภาพ 3-2 - 3-13</vt:lpstr>
      <vt:lpstr>แผนภาพ 3-14 - 3-23</vt:lpstr>
      <vt:lpstr>ตาราง 3-1</vt:lpstr>
      <vt:lpstr>ตาราง 3-2</vt:lpstr>
      <vt:lpstr>ตาราง 3-3</vt:lpstr>
      <vt:lpstr>ตาราง 3-4</vt:lpstr>
      <vt:lpstr>ตาราง 4-1</vt:lpstr>
      <vt:lpstr>ตาราง ก-1</vt:lpstr>
      <vt:lpstr>ตาราง ข-1</vt:lpstr>
      <vt:lpstr>ตาราง ข-2</vt:lpstr>
      <vt:lpstr>ตาราง ข-3</vt:lpstr>
      <vt:lpstr>ตาราง ข-4</vt:lpstr>
      <vt:lpstr>ตาราง ข-5</vt:lpstr>
      <vt:lpstr>ตาราง ข-6</vt:lpstr>
      <vt:lpstr>ตาราง ข-7</vt:lpstr>
      <vt:lpstr>ตาราง ข-8</vt:lpstr>
      <vt:lpstr>ตาราง ข-9</vt:lpstr>
      <vt:lpstr>ตาราง ค-1</vt:lpstr>
      <vt:lpstr>ตาราง ค-2</vt:lpstr>
      <vt:lpstr>ตาราง ค-3</vt:lpstr>
      <vt:lpstr>ตาราง ค-4</vt:lpstr>
      <vt:lpstr>ตาราง ค-5</vt:lpstr>
      <vt:lpstr>ตาราง ง-1</vt:lpstr>
      <vt:lpstr>ตาราง ง-2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Pongsathid V</dc:creator>
  <cp:lastModifiedBy>Pongsathid V</cp:lastModifiedBy>
  <dcterms:created xsi:type="dcterms:W3CDTF">2024-10-01T04:36:14Z</dcterms:created>
  <dcterms:modified xsi:type="dcterms:W3CDTF">2025-09-25T02:38:26Z</dcterms:modified>
</cp:coreProperties>
</file>